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guillen\Documents\2026\POASAN 2026\MENSUAL\MAYO 2026\"/>
    </mc:Choice>
  </mc:AlternateContent>
  <xr:revisionPtr revIDLastSave="0" documentId="13_ncr:1_{D79E1F51-B0BF-4D22-A376-175A9206FC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VANCES " sheetId="27" r:id="rId1"/>
    <sheet name="MINEDUC" sheetId="2" r:id="rId2"/>
    <sheet name="MSPAS" sheetId="3" r:id="rId3"/>
    <sheet name="MINTRAB" sheetId="19" r:id="rId4"/>
    <sheet name="MINECO" sheetId="4" r:id="rId5"/>
    <sheet name="MAGA" sheetId="5" r:id="rId6"/>
    <sheet name="CIV" sheetId="23" r:id="rId7"/>
    <sheet name="MICIVI" sheetId="6" state="hidden" r:id="rId8"/>
    <sheet name="MICIVI sin los q dijo minfin" sheetId="22" state="hidden" r:id="rId9"/>
    <sheet name="MICIVI sin 12 snip" sheetId="21" state="hidden" r:id="rId10"/>
    <sheet name="MICIVI (2)" sheetId="20" state="hidden" r:id="rId11"/>
    <sheet name="MCD" sheetId="28" r:id="rId12"/>
    <sheet name="MARN" sheetId="7" r:id="rId13"/>
    <sheet name="MIDES " sheetId="25" r:id="rId14"/>
    <sheet name="SCEP" sheetId="10" r:id="rId15"/>
    <sheet name="SBS" sheetId="11" r:id="rId16"/>
    <sheet name="SOSEP" sheetId="12" r:id="rId17"/>
    <sheet name="SESAN" sheetId="13" r:id="rId18"/>
    <sheet name="ICTA" sheetId="14" r:id="rId19"/>
    <sheet name="INFOM" sheetId="15" r:id="rId20"/>
    <sheet name="FONTIERRAS " sheetId="18" r:id="rId21"/>
    <sheet name="CONALFA" sheetId="16" r:id="rId22"/>
    <sheet name="INDECA" sheetId="17" r:id="rId23"/>
  </sheets>
  <definedNames>
    <definedName name="_xlnm.Print_Area" localSheetId="0">'AVANCES '!$A$1:$F$29</definedName>
    <definedName name="_xlnm.Print_Area" localSheetId="6">CIV!$A$1:$H$27</definedName>
    <definedName name="_xlnm.Print_Area" localSheetId="21">CONALFA!$A$1:$H$14</definedName>
    <definedName name="_xlnm.Print_Area" localSheetId="20">'FONTIERRAS '!$A$1:$H$15</definedName>
    <definedName name="_xlnm.Print_Area" localSheetId="18">ICTA!$A$1:$H$17</definedName>
    <definedName name="_xlnm.Print_Area" localSheetId="22">INDECA!$A$1:$H$14</definedName>
    <definedName name="_xlnm.Print_Area" localSheetId="19">INFOM!$A$1:$H$18</definedName>
    <definedName name="_xlnm.Print_Area" localSheetId="5">MAGA!$A$1:$H$31</definedName>
    <definedName name="_xlnm.Print_Area" localSheetId="12">MARN!$A$1:$H$14</definedName>
    <definedName name="_xlnm.Print_Area" localSheetId="11">MCD!$A$1:$H$13</definedName>
    <definedName name="_xlnm.Print_Area" localSheetId="7">MICIVI!$A$1:$J$53</definedName>
    <definedName name="_xlnm.Print_Area" localSheetId="10">'MICIVI (2)'!$A$1:$J$58</definedName>
    <definedName name="_xlnm.Print_Area" localSheetId="9">'MICIVI sin 12 snip'!$A$1:$J$53</definedName>
    <definedName name="_xlnm.Print_Area" localSheetId="8">'MICIVI sin los q dijo minfin'!$A$1:$J$48</definedName>
    <definedName name="_xlnm.Print_Area" localSheetId="13">'MIDES '!$A$1:$H$26</definedName>
    <definedName name="_xlnm.Print_Area" localSheetId="4">MINECO!$A$1:$H$15</definedName>
    <definedName name="_xlnm.Print_Area" localSheetId="1">MINEDUC!$A$1:$H$20</definedName>
    <definedName name="_xlnm.Print_Area" localSheetId="3">MINTRAB!$A$1:$H$18</definedName>
    <definedName name="_xlnm.Print_Area" localSheetId="2">MSPAS!$A$1:$H$32</definedName>
    <definedName name="_xlnm.Print_Area" localSheetId="15">SBS!$A$1:$H$18</definedName>
    <definedName name="_xlnm.Print_Area" localSheetId="14">SCEP!$A$1:$H$15</definedName>
    <definedName name="_xlnm.Print_Area" localSheetId="17">SESAN!$A$1:$H$17</definedName>
    <definedName name="_xlnm.Print_Area" localSheetId="16">SOSEP!$A$1:$H$15</definedName>
    <definedName name="_xlnm.Print_Titles" localSheetId="5">MAGA!$1:$9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23" l="1"/>
  <c r="H12" i="23"/>
  <c r="H13" i="23"/>
  <c r="H14" i="23"/>
  <c r="H15" i="23"/>
  <c r="H16" i="23"/>
  <c r="H19" i="23"/>
  <c r="F24" i="25" l="1"/>
  <c r="G24" i="25"/>
  <c r="H13" i="25"/>
  <c r="H13" i="15"/>
  <c r="H14" i="15"/>
  <c r="F16" i="15"/>
  <c r="G16" i="15"/>
  <c r="G16" i="19"/>
  <c r="E12" i="17"/>
  <c r="E12" i="16"/>
  <c r="E16" i="15"/>
  <c r="E15" i="14"/>
  <c r="G29" i="5"/>
  <c r="F29" i="5"/>
  <c r="H15" i="15"/>
  <c r="H12" i="15"/>
  <c r="H11" i="15"/>
  <c r="H10" i="15"/>
  <c r="H18" i="23"/>
  <c r="H24" i="23"/>
  <c r="H10" i="23"/>
  <c r="H11" i="2"/>
  <c r="H12" i="2"/>
  <c r="H13" i="2"/>
  <c r="H14" i="2"/>
  <c r="H15" i="2"/>
  <c r="H16" i="2"/>
  <c r="H17" i="2"/>
  <c r="H19" i="25" l="1"/>
  <c r="H17" i="5"/>
  <c r="H18" i="5"/>
  <c r="H19" i="5"/>
  <c r="H20" i="5"/>
  <c r="H21" i="5"/>
  <c r="H22" i="5"/>
  <c r="H23" i="5"/>
  <c r="H24" i="5"/>
  <c r="H12" i="3"/>
  <c r="H13" i="3"/>
  <c r="H14" i="3"/>
  <c r="H15" i="3"/>
  <c r="H16" i="3"/>
  <c r="H17" i="3"/>
  <c r="H18" i="3"/>
  <c r="H19" i="3"/>
  <c r="H20" i="3"/>
  <c r="H25" i="3"/>
  <c r="H16" i="5"/>
  <c r="G30" i="3"/>
  <c r="F30" i="3"/>
  <c r="H18" i="25"/>
  <c r="H17" i="25"/>
  <c r="F18" i="2"/>
  <c r="G18" i="2"/>
  <c r="H11" i="3" l="1"/>
  <c r="H21" i="3"/>
  <c r="H22" i="3"/>
  <c r="H23" i="3"/>
  <c r="H24" i="3"/>
  <c r="H26" i="3"/>
  <c r="H27" i="3"/>
  <c r="H28" i="3"/>
  <c r="H29" i="3"/>
  <c r="H10" i="3"/>
  <c r="E15" i="13" l="1"/>
  <c r="G13" i="18" l="1"/>
  <c r="G15" i="13" l="1"/>
  <c r="F16" i="19"/>
  <c r="E16" i="19"/>
  <c r="H10" i="19"/>
  <c r="G11" i="28" l="1"/>
  <c r="F11" i="28" l="1"/>
  <c r="D13" i="27" s="1"/>
  <c r="E13" i="27"/>
  <c r="E11" i="28"/>
  <c r="C13" i="27" s="1"/>
  <c r="H10" i="28"/>
  <c r="F12" i="7"/>
  <c r="G12" i="7"/>
  <c r="H25" i="5"/>
  <c r="F13" i="27" l="1"/>
  <c r="H11" i="28"/>
  <c r="H26" i="5"/>
  <c r="H27" i="5"/>
  <c r="H14" i="5" l="1"/>
  <c r="H15" i="5"/>
  <c r="H13" i="5"/>
  <c r="H12" i="5"/>
  <c r="H11" i="25" l="1"/>
  <c r="H12" i="25"/>
  <c r="H14" i="25"/>
  <c r="H15" i="25"/>
  <c r="H16" i="25"/>
  <c r="H20" i="25"/>
  <c r="H21" i="25"/>
  <c r="H22" i="25"/>
  <c r="H23" i="25"/>
  <c r="H11" i="17" l="1"/>
  <c r="H11" i="16"/>
  <c r="H11" i="18"/>
  <c r="H12" i="18"/>
  <c r="H11" i="14"/>
  <c r="H12" i="14"/>
  <c r="H13" i="14"/>
  <c r="H14" i="14"/>
  <c r="H11" i="13"/>
  <c r="H12" i="13"/>
  <c r="H13" i="13"/>
  <c r="H14" i="13"/>
  <c r="H11" i="12"/>
  <c r="H12" i="12"/>
  <c r="H11" i="11"/>
  <c r="H12" i="11"/>
  <c r="H13" i="11"/>
  <c r="H14" i="11"/>
  <c r="H15" i="11"/>
  <c r="H11" i="10"/>
  <c r="H12" i="10"/>
  <c r="H10" i="7"/>
  <c r="H11" i="7"/>
  <c r="H11" i="5"/>
  <c r="H28" i="5"/>
  <c r="H10" i="4"/>
  <c r="H11" i="4"/>
  <c r="H12" i="4"/>
  <c r="H12" i="19"/>
  <c r="H13" i="19"/>
  <c r="H14" i="19"/>
  <c r="H15" i="19"/>
  <c r="G13" i="12" l="1"/>
  <c r="G16" i="11"/>
  <c r="G13" i="10"/>
  <c r="G13" i="4"/>
  <c r="E25" i="23" l="1"/>
  <c r="F25" i="23"/>
  <c r="G25" i="23"/>
  <c r="H25" i="23" l="1"/>
  <c r="D9" i="27" l="1"/>
  <c r="E9" i="27"/>
  <c r="C9" i="27"/>
  <c r="D7" i="27"/>
  <c r="E7" i="27"/>
  <c r="E18" i="2"/>
  <c r="C7" i="27" s="1"/>
  <c r="E8" i="27" l="1"/>
  <c r="D8" i="27" l="1"/>
  <c r="E18" i="27" l="1"/>
  <c r="F16" i="11"/>
  <c r="D18" i="27" s="1"/>
  <c r="D11" i="27" l="1"/>
  <c r="E11" i="27"/>
  <c r="H10" i="13" l="1"/>
  <c r="D12" i="27" l="1"/>
  <c r="E12" i="27"/>
  <c r="F13" i="4"/>
  <c r="D10" i="27" s="1"/>
  <c r="E10" i="27"/>
  <c r="F13" i="12"/>
  <c r="D19" i="27" s="1"/>
  <c r="E19" i="27"/>
  <c r="F13" i="18"/>
  <c r="D24" i="27" s="1"/>
  <c r="E24" i="27"/>
  <c r="F12" i="17"/>
  <c r="D26" i="27" s="1"/>
  <c r="G12" i="17"/>
  <c r="E26" i="27" s="1"/>
  <c r="F12" i="16"/>
  <c r="D25" i="27" s="1"/>
  <c r="G12" i="16"/>
  <c r="E25" i="27" s="1"/>
  <c r="D23" i="27"/>
  <c r="F15" i="14"/>
  <c r="D22" i="27" s="1"/>
  <c r="G15" i="14"/>
  <c r="D14" i="27"/>
  <c r="E14" i="27"/>
  <c r="D15" i="27"/>
  <c r="D21" i="27" l="1"/>
  <c r="D6" i="27"/>
  <c r="E23" i="27"/>
  <c r="F23" i="27" s="1"/>
  <c r="H16" i="15"/>
  <c r="E15" i="27"/>
  <c r="E6" i="27" s="1"/>
  <c r="H24" i="25"/>
  <c r="F25" i="27"/>
  <c r="F26" i="27"/>
  <c r="F24" i="27"/>
  <c r="H15" i="14"/>
  <c r="E22" i="27"/>
  <c r="E21" i="27" s="1"/>
  <c r="F22" i="27" l="1"/>
  <c r="H10" i="11"/>
  <c r="F15" i="13"/>
  <c r="D20" i="27" s="1"/>
  <c r="E20" i="27"/>
  <c r="F13" i="10"/>
  <c r="D17" i="27" s="1"/>
  <c r="E17" i="27"/>
  <c r="D16" i="27" l="1"/>
  <c r="D27" i="27" s="1"/>
  <c r="E16" i="27"/>
  <c r="E27" i="27" s="1"/>
  <c r="E29" i="5"/>
  <c r="C11" i="27" s="1"/>
  <c r="H10" i="5"/>
  <c r="H29" i="5" l="1"/>
  <c r="H10" i="18" l="1"/>
  <c r="E13" i="18"/>
  <c r="C24" i="27" s="1"/>
  <c r="E30" i="3"/>
  <c r="C8" i="27" s="1"/>
  <c r="E13" i="4"/>
  <c r="C10" i="27" s="1"/>
  <c r="C12" i="27"/>
  <c r="E16" i="11" l="1"/>
  <c r="C18" i="27" s="1"/>
  <c r="H11" i="19" l="1"/>
  <c r="H10" i="2" l="1"/>
  <c r="C22" i="27" l="1"/>
  <c r="H10" i="14"/>
  <c r="E13" i="10" l="1"/>
  <c r="C17" i="27" s="1"/>
  <c r="H10" i="10"/>
  <c r="H16" i="11" l="1"/>
  <c r="C26" i="27" l="1"/>
  <c r="E13" i="12" l="1"/>
  <c r="C19" i="27" s="1"/>
  <c r="F15" i="27" l="1"/>
  <c r="F17" i="27" l="1"/>
  <c r="F7" i="27" l="1"/>
  <c r="H10" i="25"/>
  <c r="E24" i="25"/>
  <c r="C15" i="27" s="1"/>
  <c r="C20" i="27" l="1"/>
  <c r="C16" i="27" s="1"/>
  <c r="C23" i="27"/>
  <c r="F20" i="27" l="1"/>
  <c r="H15" i="13"/>
  <c r="F12" i="27" l="1"/>
  <c r="F10" i="27" l="1"/>
  <c r="G45" i="22"/>
  <c r="F45" i="22"/>
  <c r="E45" i="22"/>
  <c r="E47" i="22" s="1"/>
  <c r="F47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H9" i="22"/>
  <c r="H8" i="22"/>
  <c r="H7" i="22"/>
  <c r="H45" i="22" l="1"/>
  <c r="G47" i="22"/>
  <c r="E50" i="21"/>
  <c r="E52" i="21" s="1"/>
  <c r="G50" i="21"/>
  <c r="F50" i="21"/>
  <c r="F52" i="21" s="1"/>
  <c r="H49" i="21"/>
  <c r="H45" i="21"/>
  <c r="H43" i="21"/>
  <c r="H42" i="21"/>
  <c r="H41" i="21"/>
  <c r="H39" i="21"/>
  <c r="H38" i="21"/>
  <c r="H37" i="21"/>
  <c r="H36" i="21"/>
  <c r="H35" i="21"/>
  <c r="H32" i="21"/>
  <c r="H31" i="21"/>
  <c r="H30" i="21"/>
  <c r="H29" i="21"/>
  <c r="H28" i="21"/>
  <c r="H27" i="21"/>
  <c r="H23" i="21"/>
  <c r="H22" i="21"/>
  <c r="H21" i="21"/>
  <c r="H20" i="21"/>
  <c r="H19" i="21"/>
  <c r="H18" i="21"/>
  <c r="H15" i="21"/>
  <c r="H14" i="21"/>
  <c r="H13" i="21"/>
  <c r="H12" i="21"/>
  <c r="H11" i="21"/>
  <c r="H10" i="21"/>
  <c r="H9" i="21"/>
  <c r="H8" i="21"/>
  <c r="H7" i="21"/>
  <c r="H50" i="21" l="1"/>
  <c r="G52" i="21"/>
  <c r="F54" i="20" l="1"/>
  <c r="G54" i="20"/>
  <c r="E54" i="20"/>
  <c r="F48" i="20"/>
  <c r="G48" i="20"/>
  <c r="E48" i="20"/>
  <c r="F42" i="20"/>
  <c r="G42" i="20"/>
  <c r="E42" i="20"/>
  <c r="F37" i="20"/>
  <c r="G37" i="20"/>
  <c r="E37" i="20"/>
  <c r="F21" i="20"/>
  <c r="G21" i="20"/>
  <c r="E21" i="20"/>
  <c r="E55" i="20" s="1"/>
  <c r="H7" i="20"/>
  <c r="F55" i="20" l="1"/>
  <c r="F57" i="20" s="1"/>
  <c r="G55" i="20"/>
  <c r="G57" i="20" s="1"/>
  <c r="E57" i="20"/>
  <c r="H55" i="20" l="1"/>
  <c r="F50" i="6" l="1"/>
  <c r="F52" i="6" s="1"/>
  <c r="G50" i="6"/>
  <c r="G52" i="6" s="1"/>
  <c r="E12" i="7" l="1"/>
  <c r="C14" i="27" s="1"/>
  <c r="F14" i="27" l="1"/>
  <c r="H28" i="6"/>
  <c r="H27" i="6"/>
  <c r="H31" i="6" l="1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29" i="6"/>
  <c r="H30" i="6"/>
  <c r="H11" i="6"/>
  <c r="H12" i="6"/>
  <c r="H14" i="6"/>
  <c r="C25" i="27" l="1"/>
  <c r="C6" i="27" l="1"/>
  <c r="C27" i="27" s="1"/>
  <c r="F9" i="27"/>
  <c r="F18" i="27"/>
  <c r="F11" i="27"/>
  <c r="C21" i="27"/>
  <c r="H13" i="10"/>
  <c r="H16" i="19"/>
  <c r="E50" i="6"/>
  <c r="E52" i="6" s="1"/>
  <c r="H26" i="6"/>
  <c r="F21" i="27" l="1"/>
  <c r="F8" i="27"/>
  <c r="H13" i="18"/>
  <c r="H50" i="6"/>
  <c r="H12" i="16"/>
  <c r="H30" i="3"/>
  <c r="F6" i="27" l="1"/>
  <c r="H8" i="6" l="1"/>
  <c r="H9" i="6"/>
  <c r="H10" i="6"/>
  <c r="H13" i="6"/>
  <c r="H15" i="6"/>
  <c r="H16" i="6"/>
  <c r="H17" i="6"/>
  <c r="H18" i="6"/>
  <c r="H19" i="6"/>
  <c r="H20" i="6"/>
  <c r="H21" i="6"/>
  <c r="H22" i="6"/>
  <c r="H23" i="6"/>
  <c r="H24" i="6"/>
  <c r="H25" i="6"/>
  <c r="H7" i="6"/>
  <c r="H10" i="16" l="1"/>
  <c r="H10" i="12"/>
  <c r="F19" i="27" l="1"/>
  <c r="H13" i="12"/>
  <c r="H12" i="17"/>
  <c r="H13" i="4"/>
  <c r="H18" i="2"/>
  <c r="H10" i="17"/>
  <c r="F16" i="27" l="1"/>
  <c r="F27" i="27"/>
  <c r="H12" i="7"/>
</calcChain>
</file>

<file path=xl/sharedStrings.xml><?xml version="1.0" encoding="utf-8"?>
<sst xmlns="http://schemas.openxmlformats.org/spreadsheetml/2006/main" count="967" uniqueCount="461">
  <si>
    <t>CÓDIGO PRESUPUESTARIO</t>
  </si>
  <si>
    <t>ACTIVIDAD PRESUPUESTARIA</t>
  </si>
  <si>
    <t>PRESUPUESTO</t>
  </si>
  <si>
    <t>EJECUTADO</t>
  </si>
  <si>
    <t>INICIAL</t>
  </si>
  <si>
    <t>VIGENTE</t>
  </si>
  <si>
    <t>EJECUCIÓN ACUMULADA</t>
  </si>
  <si>
    <t>% DE EJECUCIÓN</t>
  </si>
  <si>
    <t>MINEDUC</t>
  </si>
  <si>
    <t>MSPAS</t>
  </si>
  <si>
    <t>SERVICIOS DE ALIMENTACIÓN ESCOLAR PREPRIMARIA</t>
  </si>
  <si>
    <t>SERVICIOS DE ALIMENTACIÓN ESCOLAR PRIMARIA</t>
  </si>
  <si>
    <t>MINECO</t>
  </si>
  <si>
    <t>MAGA</t>
  </si>
  <si>
    <t>MARN</t>
  </si>
  <si>
    <t>SCEP</t>
  </si>
  <si>
    <t>SBS</t>
  </si>
  <si>
    <t>SOSEP</t>
  </si>
  <si>
    <t>SESAN</t>
  </si>
  <si>
    <t>ICTA</t>
  </si>
  <si>
    <t>INFOM</t>
  </si>
  <si>
    <t>INDECA</t>
  </si>
  <si>
    <t>FONTIERRAS</t>
  </si>
  <si>
    <t>TOTAL</t>
  </si>
  <si>
    <t>SERVICIOS DE APOYO EN LA PRODUCCIÓN Y COMERCIALIZACIÓN ARTESANAL</t>
  </si>
  <si>
    <t xml:space="preserve">CODIGO PRESUPUESTARIO </t>
  </si>
  <si>
    <t xml:space="preserve">CODIGO PRESUPUESTARIIO </t>
  </si>
  <si>
    <t xml:space="preserve">ACTIVIDAD PRESUPUESTARIA </t>
  </si>
  <si>
    <t xml:space="preserve">PRESUPUESTO </t>
  </si>
  <si>
    <t xml:space="preserve">AVANCE FINANCIERO </t>
  </si>
  <si>
    <t xml:space="preserve">INICIAL </t>
  </si>
  <si>
    <t xml:space="preserve">% DE EJECUCION </t>
  </si>
  <si>
    <t>CODIGO SNIP</t>
  </si>
  <si>
    <t>Reposición carretera CITO 180 tramo CA-2 Occ. (km.178+000) Retalhuleu Cruce zunil (km 213+000)  Quetzaltenango (MICIVI)</t>
  </si>
  <si>
    <t>Reposición carretera CA-12 tramo km. 212+200 frontera la Ermita (km. 227+404) Chiquimula (MICIVI)</t>
  </si>
  <si>
    <t xml:space="preserve">Mejoramiento carretera RN-7e tramo I : San Julian- tamahu- Tucuru- puente Chasco (pavimentación) (MICIVI) </t>
  </si>
  <si>
    <t>Ampliación Escuela primaria oficial rural mixta, aldea la union, Malacatan San Marcos UDI: 12-15-0684-43 (MICIVI)</t>
  </si>
  <si>
    <t>MIDES</t>
  </si>
  <si>
    <t>COMEDORES</t>
  </si>
  <si>
    <t>TRANSFERENCIAS MONETARIAS CONDICIONADAS PARA ALIMENTOS</t>
  </si>
  <si>
    <t>TRANSFERENCIAS MONETARIAS CON ÉNFASIS EN SALUD</t>
  </si>
  <si>
    <t>APOYO TÉCNICO A LOS CONSEJOS DE DESARROLLO</t>
  </si>
  <si>
    <t>PROTECCIÓN Y ACOGIMIENTO RESIDENCIAL A NIÑEZ Y ADOLESCENCIA</t>
  </si>
  <si>
    <t>FORMACIÓN AL SISTEMA DE CONSEJOS DE DESARROLLO</t>
  </si>
  <si>
    <t>DIRECCIÓN Y COORDINACIÓN</t>
  </si>
  <si>
    <t>ATENCIÓN EN IDIOMA ESPAÑOL</t>
  </si>
  <si>
    <t>ATENCIÓN EN IDIOMAS MAYA, GARÍFUNA Y XINCA</t>
  </si>
  <si>
    <t>Fuente: SIGES R00818630.rpt</t>
  </si>
  <si>
    <t>MONITOREO DE CRECIMIENTO</t>
  </si>
  <si>
    <t xml:space="preserve">RESGUARDO Y CONSERVACION DE ALIMIENTOS </t>
  </si>
  <si>
    <t>MINTRAB</t>
  </si>
  <si>
    <t>11130013 202-111-01-0001-000-001-3000</t>
  </si>
  <si>
    <t>11130013 111-001-001-000-002-0899</t>
  </si>
  <si>
    <t>11130013 -111001-001-000-002-0599</t>
  </si>
  <si>
    <t>11130013 -11-001-001-000-002-2099</t>
  </si>
  <si>
    <t>11130013-11-001-001-000-002-0899</t>
  </si>
  <si>
    <t>11130013 11-001-001-000-002-3600</t>
  </si>
  <si>
    <t>11130013 11-001-001-000-002-2099</t>
  </si>
  <si>
    <t>11130013 11-001-001-000-002-1609</t>
  </si>
  <si>
    <t>11130013 11-001-001-000-003-1699</t>
  </si>
  <si>
    <t>11130013 11-001-001-000-003-1299</t>
  </si>
  <si>
    <t>11130013 11-001-002-000-001-1499</t>
  </si>
  <si>
    <t>11130013 11-001-002-000-002-1601</t>
  </si>
  <si>
    <t>11130013  11-001-002-000-002-0999</t>
  </si>
  <si>
    <t>11130013 11-001-002-000-002-1199</t>
  </si>
  <si>
    <t>11130013 11-001-002-000-002-3600</t>
  </si>
  <si>
    <t>11130013 11-01-002-000-003-0805</t>
  </si>
  <si>
    <t>11130013 11-01-002-000-003-1420</t>
  </si>
  <si>
    <t>11130013 11-01-002-000-003-1499</t>
  </si>
  <si>
    <t>11130013 11-01-002-000-003-1299</t>
  </si>
  <si>
    <t>11130013 11-01-002-000-003-0909</t>
  </si>
  <si>
    <t>11130013 11-01-002-000-003-0799</t>
  </si>
  <si>
    <t>11130013 11-01-002-000-003-1699</t>
  </si>
  <si>
    <t>11130013 11-01-002-000-003-3000</t>
  </si>
  <si>
    <t xml:space="preserve">MEJORAMIENTO DE CARRETERAS SECUNDARIAS Y PUENTES </t>
  </si>
  <si>
    <t>11130013 11-002-001-000-001-3000</t>
  </si>
  <si>
    <t xml:space="preserve">MEJORAMIENTO DE CAMINOS RURALES </t>
  </si>
  <si>
    <t>11130013 14-000-001-000-002-1416</t>
  </si>
  <si>
    <t>1130013 14-000-001-000-002-0602</t>
  </si>
  <si>
    <t>1130013 14-000-001-000-002-0610</t>
  </si>
  <si>
    <t>1130013 14-000-002-000-001-1207</t>
  </si>
  <si>
    <t>1130013 14-000-002-000-001-1602</t>
  </si>
  <si>
    <t>1130013 14-000-002-000-001-1411</t>
  </si>
  <si>
    <t>1130013 14-000-002-000-001-1420</t>
  </si>
  <si>
    <t>1130013 14-000-002-000-001-0701</t>
  </si>
  <si>
    <t>1130013 14-001-002-000-003-1501</t>
  </si>
  <si>
    <t xml:space="preserve">Construcción carretera franja transversal del norte (frontera con México- Modesto Méndez, Izabal) </t>
  </si>
  <si>
    <t xml:space="preserve">Reposicion carretera RN 1 tramo godinez san andres semetabaj panajachel solola </t>
  </si>
  <si>
    <t xml:space="preserve">Reposición carretera CA-09 SUR tramo palin -Escuintla, Escuintla </t>
  </si>
  <si>
    <t xml:space="preserve">Reposición carretera ruta CA 10 tramo quezaltepeque frontera agua caliente chiquimula </t>
  </si>
  <si>
    <t>Reposicion carretera CA 01 OOCC tramo cuatro caminos KM 188600 pologua km 205 000 totonicapan</t>
  </si>
  <si>
    <t xml:space="preserve">Reposicion carretera CA 01 ACC tramo pologua km 205000 totonicapan chiquibal km 232 000 quetzaltenango </t>
  </si>
  <si>
    <t xml:space="preserve">Reposición carretera RN 11 tramo bifurcacion CA 02 occidente cocales suchitepequez san lucas toliman solola </t>
  </si>
  <si>
    <t xml:space="preserve">Reposición carretera cito-180  tramo CA-2 OCC (Km 178+000) Retalhuleu - cruce a zunil (km 213+000) Quetzaltenango </t>
  </si>
  <si>
    <t>Reposición de carretera CA-12, tramo KM 212+200 frontera la ermita (Km 227+404) Chiquimula</t>
  </si>
  <si>
    <t>Mejoramiento carretera RN7E tramo I : San julian-Tamahu-Tucuru -puente chasco (pavimentacion)</t>
  </si>
  <si>
    <t>Mejoramiento carretera RN 12 Sur, tramo san marcos guativil El Querzal SINTANA</t>
  </si>
  <si>
    <t xml:space="preserve">Mejoramiento de carretera RN 05 tramo campur-fray bartolome de las casas (pavimentacion) </t>
  </si>
  <si>
    <t>Construcción carretera RD QUI-21 tramo II seca-Lacentillo -SAQUIXPEC El PARAISO longitud 36.54 KM</t>
  </si>
  <si>
    <t>Construcción carretera RD QUI-21 tramo san juan chactela- ixcan longitud 45.6 km.</t>
  </si>
  <si>
    <t>Reposicion carretera RD Av. 9 tramo coban finca chitoc Alta Verapaz</t>
  </si>
  <si>
    <t>Mejoramiento carretera tramo rancho de teja momostenango (pavimentación)</t>
  </si>
  <si>
    <t xml:space="preserve">Mejoramiento carretera RD qui 25 tramo FTN (Aldea san Francisco) ingenieros (frontera) </t>
  </si>
  <si>
    <t xml:space="preserve">Mejoramiento carretera RD Qui 21 tramo III la libertad rio copon asencion copon san juan Chactela </t>
  </si>
  <si>
    <t xml:space="preserve">Mejoramiento carretera RD quiche 4 tramo santa cruz del quiche patzite chimente </t>
  </si>
  <si>
    <t xml:space="preserve">Mejoramiento carretera RD sol 04 tramo santiago atitaln km 171000 San pedro la laguna Km 174220 solola </t>
  </si>
  <si>
    <t>Mejoramiento carretera RDAV 06, tramo lanquin - chabon (pavimentación )</t>
  </si>
  <si>
    <t xml:space="preserve">Mejoramiento carretera RD CHM 17 tramo san martin jilotepeque joyabaj pavimentacion  </t>
  </si>
  <si>
    <t>Mejoramiento carretera RD QUI-21 tramo I: chicaman -El Soch- SECA longitud 33.66 km.</t>
  </si>
  <si>
    <t xml:space="preserve">Mejoramiento camino rural CR-HUE-36 tramo San Martin Cuchumatan union cantinil Huehuetenango </t>
  </si>
  <si>
    <t xml:space="preserve">Reposición escuela primaria oficial rutal mixta aldea las astas barberena santa rosa </t>
  </si>
  <si>
    <t xml:space="preserve">Reposición escuela primaria oficial rural mixta aldea llano grande santa maria ixhuatan santa rosa </t>
  </si>
  <si>
    <t xml:space="preserve">Mejoramiento escuela primaria oficial rural mixta, aldea san jose pineda, santa maria ixhuatan, santa rosa </t>
  </si>
  <si>
    <t xml:space="preserve">Mejoramiento centro de atención permanente (cap) santa cruz, alta verapaz </t>
  </si>
  <si>
    <t>Mejoramiento carretera puente el motagua aldea llano grangre, salama baja verapaz</t>
  </si>
  <si>
    <t>SERVICIOS DE ATENCIÓN DEL RECIÉN NACIDO</t>
  </si>
  <si>
    <t>CONSTRUCCIÓN DE CARRETERAS PRIMARIAS PUENTES Y DISTRIBUIDORES DE TRÁNSITO   SNIP60132</t>
  </si>
  <si>
    <t xml:space="preserve">REPOSICIÓN DE CARRETERAS PRIMARIAS, PUENTES Y DISTRIBUIDORES DE TRÁNSITO </t>
  </si>
  <si>
    <t xml:space="preserve">MEJORAMIENTO DE CARRETERAS PRIMARIAS, PUENTES Y DISTRIBUIDORES DE TRÁNSITO </t>
  </si>
  <si>
    <t>CONSTRUCCIÓN DE CARRETERAS SECUNDARIAS Y PUENTES</t>
  </si>
  <si>
    <t>REPOSICIÓN DE CARRETERAS SECUNDARIAS Y PUENTES</t>
  </si>
  <si>
    <t>CONSTRUCCIÓN, AMPLIACIÓN, RECONSTRUCCIÓN Y MEJORAMIENTO DE ESCUELAS DE PRIMARIA</t>
  </si>
  <si>
    <t>11130013 11-001-002-000-003-0805</t>
  </si>
  <si>
    <t>11130013 11-001-002-000-003-0706</t>
  </si>
  <si>
    <r>
      <rPr>
        <sz val="11"/>
        <color rgb="FFFF0000"/>
        <rFont val="Calibri"/>
        <family val="2"/>
      </rPr>
      <t>CONSTRUCCIÓN, AMPLIACIÓN Y MEJORAMIENTO DE EDIFICIOS DE SALU</t>
    </r>
    <r>
      <rPr>
        <sz val="11"/>
        <rFont val="Calibri"/>
        <family val="2"/>
      </rPr>
      <t>D</t>
    </r>
  </si>
  <si>
    <t>MEJORAMIENTO DE CARRETERAS PRIMARIAS, PUENTES Y DISTRIBUIDORES DE TRÁNSITO</t>
  </si>
  <si>
    <t>CONSTRUCCIÓN, AMPLIACIÓN Y MEJORAMIENTO DE EDIFICIOS DE SALUD</t>
  </si>
  <si>
    <t xml:space="preserve">TOTAL </t>
  </si>
  <si>
    <t>INSTITUCIONES</t>
  </si>
  <si>
    <t>MINISTERIOS</t>
  </si>
  <si>
    <t>SECRETARÍAS</t>
  </si>
  <si>
    <t>DESCENTRALIZADAS</t>
  </si>
  <si>
    <t xml:space="preserve">CONALFA </t>
  </si>
  <si>
    <t xml:space="preserve">CÓDIGO PRESUPUESTARIO </t>
  </si>
  <si>
    <t xml:space="preserve">EJECUCIÓN ACUMULADA </t>
  </si>
  <si>
    <t>EJECUCIÓN FINANCIERA</t>
  </si>
  <si>
    <t>11130013-202-11-01-002-000-001</t>
  </si>
  <si>
    <t>11130013-206-14-00-001-000-002</t>
  </si>
  <si>
    <t>MEJORAMIENTO DE CAMINOS RURALES</t>
  </si>
  <si>
    <t>Cantidad expresada en Quetzales</t>
  </si>
  <si>
    <t>SERVICIOS DE SEGURIDAD ALIMENTARIA Y NUTRICIONAL ESCOLAR</t>
  </si>
  <si>
    <t>11130009-000-14-00-000-003-000</t>
  </si>
  <si>
    <t>SERVICIOS DE CONSEJERÍA</t>
  </si>
  <si>
    <t>11130009-000-14-00-000-004-000</t>
  </si>
  <si>
    <t>11130009-000-14-00-000-005-000</t>
  </si>
  <si>
    <t>DOTACIÓN DE MICRONUTRIENTES  A NIÑO Y NIÑA MENOR DE 5 AÑOS</t>
  </si>
  <si>
    <t>DOTACIÓN DE MICRONUTRIENTES A MUJER EN EDAD FÉRTIL</t>
  </si>
  <si>
    <t>11130009-000-14-00-000-007-000</t>
  </si>
  <si>
    <t>SERVICIOS DE DESPARASITACIÓN A NIÑO Y NIÑA DE 1 A MENOR DE 5 AÑOS</t>
  </si>
  <si>
    <t>11130009-000-14-00-000-008-000</t>
  </si>
  <si>
    <t>VIGILANCIA DEL AGUA</t>
  </si>
  <si>
    <t>11130009-000-14-00-000-009-000</t>
  </si>
  <si>
    <t>ATENCIÓN POR INFECCIÓN RESPIRATORIA AGUDA A NIÑO Y NIÑA MENOR DE 5 AÑOS</t>
  </si>
  <si>
    <t>11130009-000-14-00-000-010-000</t>
  </si>
  <si>
    <t>ATENCIÓN POR ENFERMEDAD DIARREICA AGUDA A NIÑO Y NIÑA MENOR DE 5 AÑOS</t>
  </si>
  <si>
    <t>11130009-000-14-00-000-012-000</t>
  </si>
  <si>
    <t>DIAGNÓSTICO Y TRATAMIENTO DE LA DESNUTRICIÓN AGUDA</t>
  </si>
  <si>
    <t>11130009-000-14-00-000-015-000</t>
  </si>
  <si>
    <t>SERVICIOS DE VIGILANCIA DE DESARROLLO INFANTIL</t>
  </si>
  <si>
    <t>11130009-000-14-00-000-017-000</t>
  </si>
  <si>
    <t>SERVICIOS DE VACUNACIÓN A NIÑO Y NIÑA MENOR DE 5 AÑOS</t>
  </si>
  <si>
    <t>11130009-000-15-00-000-001-000</t>
  </si>
  <si>
    <t>SERVICIOS DE ATENCIÓN PRENATAL OPORTUNA</t>
  </si>
  <si>
    <t>11130009-000-15-00-000-002-000</t>
  </si>
  <si>
    <t>11130009-000-15-00-000-003-000</t>
  </si>
  <si>
    <t>11130009-000-15-00-000-004-000</t>
  </si>
  <si>
    <t>SERVICIOS DE PLANIFICACIÓN FAMILIAR</t>
  </si>
  <si>
    <t>11130009-000-18-00-000-002-000</t>
  </si>
  <si>
    <t>SERVICIOS DE PREVENCIÓN CONTROL Y VIGILANCIA DEL DENGUE CHIKUNGUNYA Y ZIKA</t>
  </si>
  <si>
    <t>ASISTENCIA Y DOTACIÓN DE ALIMENTOS</t>
  </si>
  <si>
    <t>PROMOCIÓN DE LA AGRICULTURA SENSIBLE A LA NUTRICIÓN Y FOMENTO DE HUERTOS</t>
  </si>
  <si>
    <t>MECANISMOS DE CONSERVACIÓN Y PROTECCIÓN DEL RECURSO HÍDRICO</t>
  </si>
  <si>
    <t>11130010-000-17-00-000-001-000</t>
  </si>
  <si>
    <t>11130010-000-17-00-000-002-000</t>
  </si>
  <si>
    <t>SERVICIOS DE COLOCACIÓN E INTERMEDIACIÓN LABORAL</t>
  </si>
  <si>
    <t>11130010-000-17-00-000-004-000</t>
  </si>
  <si>
    <t>SERVICIOS DE INSPECCIÓN LABORAL</t>
  </si>
  <si>
    <t>GOBERNANZA EN SEGURIDAD ALIMENTARIA Y NUTRICIONAL</t>
  </si>
  <si>
    <t>PROMOCIÓN DE TECNOLOGÍA AGRÍCOLA</t>
  </si>
  <si>
    <t>AGRICULTURA FAMILIAR PARA EL FORTALECIMIENTO DE LA ECONOMÍA CAMPESINA</t>
  </si>
  <si>
    <t>CONSTRUCCIÓN, AMPLIACIÓN, REPOSICIÓN Y MEJORAMIENTO DE ESCUELAS DE PRIMARIA</t>
  </si>
  <si>
    <t>11130009-000-18-00-000-001-000</t>
  </si>
  <si>
    <t>SERVICIOS DE PREVENCIÓN, CONTROL Y VIGILANCIA DE LA MALARIA</t>
  </si>
  <si>
    <t>11130009-000-12-00-000-002-000</t>
  </si>
  <si>
    <t>PREVENCIÓN Y PROMOCIÓN DE LA SALUD</t>
  </si>
  <si>
    <t xml:space="preserve">DIRECCIÓN Y COORDINACIÓN </t>
  </si>
  <si>
    <t xml:space="preserve">SERVICIOS TÉCNICOS AGRÍCOLAS </t>
  </si>
  <si>
    <t>11200054-000-14-00-000-001-000</t>
  </si>
  <si>
    <t>11200054-000-14-00-001-000-002</t>
  </si>
  <si>
    <t>11200054-201-12-00-000-003-000</t>
  </si>
  <si>
    <t>SERVICIOS DE MANTENIMIENTO DE SISTEMAS DE AGUA POTABLE</t>
  </si>
  <si>
    <t>11200054-201-12-00-000-004-000</t>
  </si>
  <si>
    <t>SERVICIOS DE LABORATORIO DE AGUA</t>
  </si>
  <si>
    <t>11130012-000-11-01-000-001-000</t>
  </si>
  <si>
    <t>11130012-000-11-01-000-002-000</t>
  </si>
  <si>
    <t>11130012-000-11-02-000-001-000</t>
  </si>
  <si>
    <t>11130012-000-11-02-000-002-000</t>
  </si>
  <si>
    <t>11130012-000-11-02-000-003-000</t>
  </si>
  <si>
    <t>11130012-000-13-01-000-002-000</t>
  </si>
  <si>
    <t>11130012-000-13-01-000-003-000</t>
  </si>
  <si>
    <t>SERVICIOS DE SEGURO AGROPECUARIO</t>
  </si>
  <si>
    <t>11130012-000-13-01-000-004-000</t>
  </si>
  <si>
    <t>SERVICIOS DE FORMACIÓN Y CAPACITACIÓN AGRÍCOLA Y FORESTAL</t>
  </si>
  <si>
    <t>11130012-000-13-02-000-001-000</t>
  </si>
  <si>
    <t>11130012-000-13-02-000-003-000</t>
  </si>
  <si>
    <t>APOYO A LA PRODUCCIÓN PECUARIA E HIDROBIOLÓGICA SOSTENIBLE Y TECNIFICADA</t>
  </si>
  <si>
    <t>11130012-000-13-02-000-004-000</t>
  </si>
  <si>
    <t>DIVERSIFICACIÓN PECUARIA E HIDROBIOLÓGICA PARA CRIANZA DE ESPECIES</t>
  </si>
  <si>
    <t>11130012-000-13-03-000-002-000</t>
  </si>
  <si>
    <t>ASISTENCIA PARA LA ORGANIZACIÓN Y COMERCIALIZACIÓN PRODUCTIVA</t>
  </si>
  <si>
    <t>11130012-000-13-03-000-003-000</t>
  </si>
  <si>
    <t>FORTALECIMIENTO DE LA ADMINISTRACIÓN DEL AGUA PARA LA PRODUCCIÓN SOSTENIBLE</t>
  </si>
  <si>
    <t>11130013-202-11-01-001-000-003</t>
  </si>
  <si>
    <t>MEJORAMIENTO DE CARRETERAS SECUNDARIAS Y PUENTES</t>
  </si>
  <si>
    <t>11130020-202-14-00-000-002-000</t>
  </si>
  <si>
    <t>11130020-202-14-00-000-003-000</t>
  </si>
  <si>
    <t>11130020-202-21-01-000-001-000</t>
  </si>
  <si>
    <t>11130020-202-21-01-000-002-000</t>
  </si>
  <si>
    <t>TRANSFERENCIAS MONETARIAS PARA NIÑAS Y ADOLESCENTES VIOLENTADAS Y JUDICIALIZADAS</t>
  </si>
  <si>
    <t>11130020-202-21-02-000-001-000</t>
  </si>
  <si>
    <t>TRANSFERENCIAS MONETARIAS CON ÉNFASIS EN EDUCACIÓN</t>
  </si>
  <si>
    <t>DOTACIÓN DE MATERIALES DE CONSTRUCCIÓN Y EQUIPO PARA SERVICIOS DE SISTEMAS DE AGUA POTABLE</t>
  </si>
  <si>
    <t>11130008-000-11-01-000-009-000</t>
  </si>
  <si>
    <t>FORMACIÓN PADRES Y MADRES DE ESTUDIANTES DEL NIVEL PREPRIMARIO</t>
  </si>
  <si>
    <t>11130008-000-12-01-000-010-000</t>
  </si>
  <si>
    <t>FORMACIÓN PADRES Y MADRES DE ESTUDIANTES DEL NIVEL PRIMARIO</t>
  </si>
  <si>
    <t>11130008-000-18-00-000-001-000</t>
  </si>
  <si>
    <t>SERVICIOS DE EDUCACIÓN INICIAL</t>
  </si>
  <si>
    <t>11130008-000-20-00-000-001-000</t>
  </si>
  <si>
    <t>11130008-000-20-00-000-002-000</t>
  </si>
  <si>
    <t>11130008-000-20-00-000-003-000</t>
  </si>
  <si>
    <t>APORTE ECONÓMICO AL ADULTO MAYOR</t>
  </si>
  <si>
    <t>11130016-212-64-01-000-003-000</t>
  </si>
  <si>
    <t>11130016-212-64-01-000-004-000</t>
  </si>
  <si>
    <t>11130016-212-64-01-000-005-000</t>
  </si>
  <si>
    <t>CAPACITACIÓN LABORAL Y OCUPACIONAL A ADOLESCENTES CON DISCAPACIDAD</t>
  </si>
  <si>
    <t>11130016-212-64-01-000-006-000</t>
  </si>
  <si>
    <t>SUBSIDIO ECONÓMICO A NIÑEZ Y ADOLESCENCIA CON NECECIDADES ESPECIALES Y DISCAPACIDAD</t>
  </si>
  <si>
    <t>11130016-212-64-03-000-004-000</t>
  </si>
  <si>
    <t>11130016-212-64-03-000-011-000</t>
  </si>
  <si>
    <t>11130016-224-38-00-000-002-000</t>
  </si>
  <si>
    <t>ATENCIÓN INTEGRAL A LA PRIMERA INFANCIA</t>
  </si>
  <si>
    <t>11130016-224-38-00-000-014-000</t>
  </si>
  <si>
    <t>DESARROLLO DE LA MUJER</t>
  </si>
  <si>
    <t>11130016-224-38-00-000-015-000</t>
  </si>
  <si>
    <t>ATENCIÓN INTEGRAL AL ADULTO MAYOR</t>
  </si>
  <si>
    <t>11130020-203-19-04-000-001-000</t>
  </si>
  <si>
    <t>ASIGNADO</t>
  </si>
  <si>
    <t>SERVICIOS DE APOYO TÉCNICO A MUJERES MICROEMPRESARIAS PARA EMPODERAMIENTO ECONÓMICO</t>
  </si>
  <si>
    <t>11200041-000-11-00-000-002-000</t>
  </si>
  <si>
    <t>11200041-000-11-00-000-001-000</t>
  </si>
  <si>
    <t>11200041-000-11-00-000-003-000</t>
  </si>
  <si>
    <t>11200041-000-11-00-000-004-000</t>
  </si>
  <si>
    <t>11200041-000-11-00-000-005-000</t>
  </si>
  <si>
    <t>11130017-000-12-00-000-003-000</t>
  </si>
  <si>
    <t>11130017-000-12-00-000-004-000</t>
  </si>
  <si>
    <t>11130016-204-63-01-000-001-000</t>
  </si>
  <si>
    <t>11130016-204-63-01-000-003-000</t>
  </si>
  <si>
    <t>11130016-204-63-01-000-004-000</t>
  </si>
  <si>
    <t>COORDINACIÓN Y PLANIFICACIÓN INTERINSTITUCIONAL EN SEGURIDAD ALIMENTARIA Y NUTRICIONAL</t>
  </si>
  <si>
    <t>MONITOREO Y EVALUACIÓN EN SEGURIDAD ALIMENTARIA Y NUTRICIONAL</t>
  </si>
  <si>
    <t>COMUNICACIÓN EN SEGURIDAD ALIMENTARIA Y NUTRICIONAL</t>
  </si>
  <si>
    <t>21100078-000-11-00-000-001-000</t>
  </si>
  <si>
    <t>CONSTRUCCIÓN, AMPLIACIÓN, MEJORAMIENTO Y REPOSICIÓN DE INFRAESTRUCTURA DE RIEGO</t>
  </si>
  <si>
    <t>11130012-000-13-03-001-000-001</t>
  </si>
  <si>
    <t>11130020-203-19-04-001-000-001</t>
  </si>
  <si>
    <t>11130020-203-19-04-001-000-002</t>
  </si>
  <si>
    <t>11130020-203-19-04-001-000-003</t>
  </si>
  <si>
    <t>11130016-235-54-00-000-002-000</t>
  </si>
  <si>
    <t>11130016-235-54-00-000-001-000</t>
  </si>
  <si>
    <t>11130016-235-54-00-000-003-000</t>
  </si>
  <si>
    <t>11130016-235-54-00-000-005-000</t>
  </si>
  <si>
    <t>11130016-235-54-00-000-006-000</t>
  </si>
  <si>
    <t>COMPRA DE TIERRAS</t>
  </si>
  <si>
    <t>COMUNIDADES AGRARIAS SOSTENIBLES</t>
  </si>
  <si>
    <t>SERVICIOS PARA EL MEJORAMIENTO DE LA PRODUCCIÓN AGROPECUARIA</t>
  </si>
  <si>
    <t>11130012-000-13-01-000-006-000</t>
  </si>
  <si>
    <t>APOYO FINANCIERO PARA PRODUCTORES DEL SECTOR CAFETALERO</t>
  </si>
  <si>
    <t>GENERACIÓN Y VALIDACIÓN DE TECNOLOGÍA AGRÍCOLA</t>
  </si>
  <si>
    <t>CONSTRUCCIÓN DE ACUEDUCTOS</t>
  </si>
  <si>
    <t>SERVICIOS PARA LA PRODUCCIÓN AGRÍCOLA SOSTENIBLE Y TECNIFICADA</t>
  </si>
  <si>
    <t>ASESORÍA Y CONTROL EN LA GESTIÓN DE RESIDUOS Y DESECHOS SÓLIDOS</t>
  </si>
  <si>
    <t>SERVICIOS DE ASISTENCIA TÉCNICA EN DESARROLLO EMPRESARIAL A LA MICRO, PEQUEÑA Y MEDIANA EMPRESA</t>
  </si>
  <si>
    <t>EDUCACIÓN ESPECIAL Y REHABILITACIÓN A LA NIÑEZ CON DISCAPACIDAD</t>
  </si>
  <si>
    <t>11130012-000-12-00-000-005-000</t>
  </si>
  <si>
    <t>ATENCIÓN INTEGRAL A LA NIÑEZ</t>
  </si>
  <si>
    <t>PROTECCIÓN Y ACOGIMIENTO RESIDENCIAL PARA NIÑEZ Y ADOLESCENCIA CON DISCAPACIDAD</t>
  </si>
  <si>
    <t>11200057-000-11-00-000-002-000</t>
  </si>
  <si>
    <t>11200057-000-11-00-000-003-000</t>
  </si>
  <si>
    <t>11200057-000-12-00-000-002-000</t>
  </si>
  <si>
    <t>11200059-000-11-00-000-003-000</t>
  </si>
  <si>
    <t>PROGRAMA</t>
  </si>
  <si>
    <t>SUBPROGRAMA</t>
  </si>
  <si>
    <t>EDUCACIÓN ESCOLAR DE PREPRIMARIA</t>
  </si>
  <si>
    <t>PREPRIMARIA MONOLINGÜE</t>
  </si>
  <si>
    <t>EDUCACIÓN ESCOLAR DE PRIMARIA</t>
  </si>
  <si>
    <t>PRIMARIA MONOLINGÜE</t>
  </si>
  <si>
    <t>EDUCACIÓN INICIAL</t>
  </si>
  <si>
    <t>SIN SUBPROGRAMA</t>
  </si>
  <si>
    <t>APOYO PARA EL CONSUMO ADECUADO DE ALIMENTOS</t>
  </si>
  <si>
    <t xml:space="preserve">PROGRAMA </t>
  </si>
  <si>
    <t>FOMENTO DE LA SALUD Y MEDICINA PREVENTIVA</t>
  </si>
  <si>
    <t>PREVENCIÓN DE LA MORTALIDAD DE LA NIÑEZ Y DE LA DESNUTRICIÓN CRÓNICA</t>
  </si>
  <si>
    <t xml:space="preserve">PREVENCIÓN DE LA MORTALIDAD MATERNA Y NEONATAL
</t>
  </si>
  <si>
    <t>PREVENCIÓN Y CONTROL DE LAS ENFERMEDADES VECTORIALES Y ZOONÓTICAS</t>
  </si>
  <si>
    <t>DESARROLLO DE LA MICRO, PEQUEÑA Y MEDIANA EMPRESA</t>
  </si>
  <si>
    <t>ACCESO Y DISPONIBILIDAD ALIMENTARIA</t>
  </si>
  <si>
    <t>ATENCIÓN PARA EL ACCESO ALIMENTARIO</t>
  </si>
  <si>
    <t>DISPONIBILIDAD ALIMENTARIA</t>
  </si>
  <si>
    <t>INVESTIGACIÓN, RESTAURACIÓN Y CONSERVACIÓN DE SUELOS</t>
  </si>
  <si>
    <t>APOYO PARA LA PRODUCCIÓN PECUARIA E HIDROBIOLÓGICA</t>
  </si>
  <si>
    <t>CONSERVACIÓN Y PROTECCIÓN DE LOS RECURSOS NATURALES Y AMBIENTE</t>
  </si>
  <si>
    <t xml:space="preserve">DOTACIONES, SERVICIOS E INFRAESTRUCTURA PARA EL DESARROLLO SOCIAL
</t>
  </si>
  <si>
    <t>DOTACIONES, SERVICIOS E INFRAESTRUCTURA PARA SISTEMAS DE AGUA POTABLE, SANEAMIENTO Y AMBIENTE</t>
  </si>
  <si>
    <t>TRANSFERENCIAS MONETARIAS CONDICIONADAS EN SALUD Y EDUCACIÓN</t>
  </si>
  <si>
    <t>PREVENCIÓN DE LA DESNUTRICIÓN CRÓNICA</t>
  </si>
  <si>
    <t>COBERTURA DE EDUCACIÓN ESCOLAR PRIMARIA</t>
  </si>
  <si>
    <t>ATENCIÓN AL ADULTO MAYOR</t>
  </si>
  <si>
    <t>PROMOCIÓN DE LA FORMALIDAD DEL EMPLEO</t>
  </si>
  <si>
    <t>COORDINACIÓN DE POLÍTICAS Y PROYECTOS DE DESARROLLO</t>
  </si>
  <si>
    <t>FORTALECIMIENTO DE CAPACIDADES TÉCNICAS DEL SISTEMA DE CONSEJOS DE DESARROLLO</t>
  </si>
  <si>
    <t>ACTIVIDADES DE BIENESTAR SOCIAL</t>
  </si>
  <si>
    <t>PRESERVACIÓN FAMILIAR, FORTALECIMIENTO Y APOYO COMUNITARIO</t>
  </si>
  <si>
    <t>PROTECCIÓN Y ACOGIMIENTO A LA NIÑEZ Y ADOLESCENCIA</t>
  </si>
  <si>
    <t>OBRAS SOCIALES</t>
  </si>
  <si>
    <t xml:space="preserve">ASUNTOS DE SEGURIDAD ALIMENTARIA Y NUTRICIONAL
</t>
  </si>
  <si>
    <t>GENERACIÓN, VALIDACIÓN Y PROMOCIÓN DE TECNOLOGÍA AGRÍCOLA</t>
  </si>
  <si>
    <t>ASISTENCIA Y SERVICIOS TÉCNICOS MUNICIPALES</t>
  </si>
  <si>
    <t>ALFABETIZACIÓN</t>
  </si>
  <si>
    <t>MANEJO DE ALIMENTOS</t>
  </si>
  <si>
    <t>ACCESO A LA TIERRA</t>
  </si>
  <si>
    <t>DESARROLLO DE COMUNIDADES AGRARIAS SOSTENIBLES</t>
  </si>
  <si>
    <t>CONSTRUCCIÓN PÚBLICA</t>
  </si>
  <si>
    <t>ENTIDAD: INSTITUTO DE CIENCIA Y TECNOLOGÍA AGRÍCOLAS (ICTA)</t>
  </si>
  <si>
    <t>ENTIDAD: INSTITUTO DE FOMENTO MUNICIPAL  (INFOM)</t>
  </si>
  <si>
    <t>ENTIDAD: COMITÉ NACIONAL DE ALFABETIZACIÓN (CONALFA)</t>
  </si>
  <si>
    <t>11200059-000-11-00-000-004-000</t>
  </si>
  <si>
    <t>ENTIDAD: FONDO DE TIERRAS (FONTIERRAS)</t>
  </si>
  <si>
    <t>ENTIDAD: MINISTERIO DE AGRICULTURA, GANADERÍA Y ALIMENTACIÓN (MAGA)</t>
  </si>
  <si>
    <t>ENTIDAD: MINISTERIO DE AMBIENTE Y RECURSOS NATURALES (MARN)</t>
  </si>
  <si>
    <t>ENTIDAD: MINISTERIO DE DESARROLLO SOCIAL (MIDES)</t>
  </si>
  <si>
    <t>ENTIDAD: MINISTERIO DE ECONOMÍA (MINECO)</t>
  </si>
  <si>
    <t>ENTIDAD: MINISTERIO DE EDUCACIÓN (MINEDUC)</t>
  </si>
  <si>
    <t>ENTIDAD: MINISTERIO DE TRABAJO Y PREVISIÓN SOCIAL (MINTRAB)</t>
  </si>
  <si>
    <t>ENTIDAD: MINISTERIO DE SALUD PÚBLICA Y ASISTENCIA SOCIAL (MSPAS)</t>
  </si>
  <si>
    <t>ENTIDAD:  SECRETARÍA DE BIENESTAR SOCIAL DE LA PRESIDENCIA DE LA REPÚBLICA (SBS)</t>
  </si>
  <si>
    <t>ENTIDAD: SECRETARÍA DE COORDINACIÓN  EJECUTIVA  DE LA PRESIDENCIA (SCEP)</t>
  </si>
  <si>
    <t>ENTIDAD: SECRETARÍA DE SEGURIDAD ALIMENTARIA Y NUTRICIONAL DE LA PRESIDENCIA DE LA REPÚBLICA (SESAN)</t>
  </si>
  <si>
    <t>ENTIDAD: SECRETARÍA DE OBRAS SOCIALES DE LA ESPOSA DEL PRESIDENTE (SOSEP)</t>
  </si>
  <si>
    <t>% EJECUCIÓN</t>
  </si>
  <si>
    <t>ENTIDAD: INSTITUTO NACIONAL DE COMERCIALIZACIÓN AGRÍCOLA (INDECA)</t>
  </si>
  <si>
    <t>11130013-206-14-00-001-000-003</t>
  </si>
  <si>
    <t>11130020-202-21-01-000-004-000</t>
  </si>
  <si>
    <t>TRANSFERENCIAS MONETARIAS CON ÉNFASIS EN NUTRICIÓN</t>
  </si>
  <si>
    <t>11130009-000-15-00-000-006-000</t>
  </si>
  <si>
    <t>SERVICIOS DE APOYO</t>
  </si>
  <si>
    <t>11130009-000-15-00-000-007-000</t>
  </si>
  <si>
    <t>SERVICIOS DE SALUD REPRODUCTIVA PARA ADOLESCENTES</t>
  </si>
  <si>
    <t>SERVICIOS DE ALIMENTACIÓN ESCOLAR PARA EL NIVEL MEDIO</t>
  </si>
  <si>
    <t>SERVICIOS DE ALIMENTACIÓN ESCOLAR PARA EDUCACIÓN INICIAL</t>
  </si>
  <si>
    <t>SERVICIOS DE FORMACIÓN EN COMPETENCIAS TÉCNICAS PARA EL EMPLEO</t>
  </si>
  <si>
    <t>SERVICIOS DE BECAS DE EMPLEO EN ACTIVIDADES ECONÓMICAS DIVERSAS</t>
  </si>
  <si>
    <t>11130010-000-17-00-000-005-000</t>
  </si>
  <si>
    <t>ACTIVIDAD PRESUPUESTARIA/OBRA</t>
  </si>
  <si>
    <t>SERVICIOS DE ATENCIÓN DEL PARTO LIMPIO Y SEGURO</t>
  </si>
  <si>
    <t>11130008-000-20-00-000-004-000</t>
  </si>
  <si>
    <t>11130008-000-20-00-000-005-000</t>
  </si>
  <si>
    <t>CIV</t>
  </si>
  <si>
    <t>APOYO A LA PRODUCCIÓN AGRÍCOLA, PECUARIA E HIDROBIOLÓGICA</t>
  </si>
  <si>
    <t>APOYO A LA PRODUCCIÓN AGRÍCOLA</t>
  </si>
  <si>
    <t>ORGANIZACIÓN, MERCADEO Y COMERCIALIZACIÓN PRODUCTIVA</t>
  </si>
  <si>
    <t>CONSTRUCCIÓN, AMPLIACIÓN, REPOSICIÓN Y MEJORAMIENTO DE ESCUELAS DE PREPRIMARIA</t>
  </si>
  <si>
    <t>11130012-000-13-01-000-001-000</t>
  </si>
  <si>
    <t>11130012-000-13-03-000-001-000</t>
  </si>
  <si>
    <t>11130012-000-13-01-000-005-000</t>
  </si>
  <si>
    <t>REACTIVACIÓN Y MODERNIZACIÓN DE LA ACTIVIDAD AGROPECUARIA (FONAGRO)</t>
  </si>
  <si>
    <t>FOMENTO AL DEPORTE NO FEDERADO Y A LA RECREACIÓN</t>
  </si>
  <si>
    <t>DESARROLLO DE LA INFRAESTRUCTURA VIAL</t>
  </si>
  <si>
    <t>DESARROLLO DE LA INFRAESTRUCTURA VIAL PRIMARIA Y SECUNDARIA</t>
  </si>
  <si>
    <t>ENTIDAD: MINISTERIO DE  COMUNICACIONES, INFRAESTRUCTURA Y VIVIENDA (CIV)</t>
  </si>
  <si>
    <t>11130013-206-14-00-001-000-001</t>
  </si>
  <si>
    <t>PRODUCCIÓN DE SEMILLAS MEJORADAS</t>
  </si>
  <si>
    <t>GESTIÓN DE ASUNTOS LABORALES</t>
  </si>
  <si>
    <t>ENTIDAD: MINISTERIO DE CULTURA Y DEPORTES (MCD)</t>
  </si>
  <si>
    <t>11130010-000-11-00-000-003-000</t>
  </si>
  <si>
    <t>11130010-000-16-00-000-002-000</t>
  </si>
  <si>
    <t>MCD</t>
  </si>
  <si>
    <t>SERVICIOS DE INFORMACIÓN, ORIENTACIÓN Y COLOCACIÓN DE TRABAJADORES GUATEMALTECOS EN EL EXTERIOR</t>
  </si>
  <si>
    <t>DESARROLLO DE LA INFRAESTRUCTURA VIAL TERCIARIA</t>
  </si>
  <si>
    <t>21100078-000-11-00-000-002-000</t>
  </si>
  <si>
    <t>11130020-203-19-05-000-005-000</t>
  </si>
  <si>
    <t>DOTACIÓN DE ALIMENTOS</t>
  </si>
  <si>
    <t>DOTACIONES, SERVICIOS E INFRAESTRUCTURA PARA EL DESARROLLO COMUNITARIO Y PRODUCTIVO</t>
  </si>
  <si>
    <t>11130013-218-19-00-000-002-000</t>
  </si>
  <si>
    <t>SUBSIDIO PARA LA VIVIENDA</t>
  </si>
  <si>
    <t>11130009-000-15-00-000-008-000</t>
  </si>
  <si>
    <t>DESARROLLO DE LA VIVIENDA</t>
  </si>
  <si>
    <t>ARRENDAMIENTO DE TIERRAS CON O SIN OPCIÓN DE COMPRA</t>
  </si>
  <si>
    <t>11130011-105-14-00-000-002-000</t>
  </si>
  <si>
    <t>11130011-105-14-00-000-003-000</t>
  </si>
  <si>
    <t>11130011-105-14-00-000-004-000</t>
  </si>
  <si>
    <t>CONSTRUCCIÓN, AMPLIACIÓN Y MEJORAMIENTO DE SISTEMAS DE AGUA POTABLE Y POZOS MECÁNICOS</t>
  </si>
  <si>
    <t>CONSTRUCCIÓN, AMPLIACIÓN Y MEJORAMIENTO DE PLANTAS DE TRATAMIENTO</t>
  </si>
  <si>
    <t>CONSTRUCCIÓN, AMPLIACIÓN Y MEJORAMIENTO DE SISTEMAS DE DRENAJES Y SISTEMAS DE ALCANTARILLADO</t>
  </si>
  <si>
    <t>11130020-203-19-05-000-001-000</t>
  </si>
  <si>
    <t>11130020-203-19-05-000-002-000</t>
  </si>
  <si>
    <t>DOTACIÓN DE MATERIALES ENSERES Y EQUIPO PARA EL DESARROLLO COMUNITARIO</t>
  </si>
  <si>
    <t>DOTACIÓN DE MATERIALES DE CONSTRUCCIÓN PARA VIVIENDAS</t>
  </si>
  <si>
    <t>POASAN 2026</t>
  </si>
  <si>
    <t>EJECUCIÓN FINANCIERA DEL POASAN 2026</t>
  </si>
  <si>
    <t>Fuente: SICOIN Reporte R00815829.rpt</t>
  </si>
  <si>
    <t>Fuente: SICOIN DES Reporte R00815829.rpt</t>
  </si>
  <si>
    <t>11200054-000-14-00-000-006-000</t>
  </si>
  <si>
    <t>11200054-000-14-00-000-007-000</t>
  </si>
  <si>
    <t>PERFORACIÓN DE POZOS Y DOTACIÓN DE MATERIALES DE CONSTRUCCIÓN Y EQUIPAMIENTO</t>
  </si>
  <si>
    <t>ASISTENCIA TÉCNICA MUNICIPAL</t>
  </si>
  <si>
    <t>* Vinculación según OFICIO MI-1171-2026/JLCC-mas (UPLA)</t>
  </si>
  <si>
    <t>* Según OFICIO DS.SCEP.179-2026/VGH/nm</t>
  </si>
  <si>
    <t>* Vinculación según OFICIO No. 751-2026 Ref. DS/MRG/pa</t>
  </si>
  <si>
    <t>* Vinculación según OFICIO-DIPLAN-P-1993-2026</t>
  </si>
  <si>
    <t>* Vinculación según OFICIO DM-800-2026/MCRC/UPC</t>
  </si>
  <si>
    <t>* Vinculación según OFICIO DM-702-2026/PL/PP</t>
  </si>
  <si>
    <t xml:space="preserve">Fuente: SICOIN Reporte R00815829.rpt </t>
  </si>
  <si>
    <t>* Vinculación según OFICIO SOSEP-SEC-0137-2026/ZMCO-farr</t>
  </si>
  <si>
    <t>* Vinculación 2026</t>
  </si>
  <si>
    <t>* Vinculación según OFICIO No. GG-2026-342</t>
  </si>
  <si>
    <t>* Vinculación según OFICIO GER-0740-2026</t>
  </si>
  <si>
    <t>* Vinculación según OFICIO FT-GG-417-2026-ACDC/bvr</t>
  </si>
  <si>
    <t xml:space="preserve">* Pendiente de Oficio de confirmación de vinculación </t>
  </si>
  <si>
    <t>* Vinculación según OFICIO GG-150-2026</t>
  </si>
  <si>
    <t xml:space="preserve">                         EJECUCIÓN FINANCIERA DEL PLAN OPERATIVO ANUAL DE SEGURIDAD ALIMENTARIA Y NUTRICIONAL (POASAN) 2026 POR INSTITUCIÓN</t>
  </si>
  <si>
    <t>11130015-000-13-00-000-003-000</t>
  </si>
  <si>
    <t xml:space="preserve">SERVICIOS DE ATENCIÓN EN CENTROS DEPORTIVOS </t>
  </si>
  <si>
    <t>* Vinculación según OFICIO DM-0609-2026</t>
  </si>
  <si>
    <t xml:space="preserve">* Vinculación según OFICIO SEC-EJEC-UIP-E-07-2026 </t>
  </si>
  <si>
    <t>DOTACIÓN DE MATERIALES DE CONSTRUCCIÓN Y EQUIPO PARA SERVICIOS DE SISTEMAS DE SANEAMIENTO Y AMBIENTE</t>
  </si>
  <si>
    <t>11130020-203-19-04-000-002-000</t>
  </si>
  <si>
    <t>* Vinculación según OFICIO DESPACHO SUPERIOR-JBP/DIPLADI 0782-2026</t>
  </si>
  <si>
    <t>11130013-202-11-01-002-000-002</t>
  </si>
  <si>
    <t>11130013-206-14-00-001-000-006</t>
  </si>
  <si>
    <t xml:space="preserve">CONSTRUCCIÓN, AMPLIACIÓN Y REPOSICIÓN DE ESTABLECIMIENTOS DE ESCUELAS INTEGRALES </t>
  </si>
  <si>
    <t>CONSTRUCCIÓN, AMPLIACIÓN Y REPOSICIÓN DE ESCUELAS BICENTENARIO</t>
  </si>
  <si>
    <t>11130013-206-14-00-001-000-005</t>
  </si>
  <si>
    <t xml:space="preserve">CONSTRUCCIÓN, AMPLIACIÓN, REPOSICIÓN Y MEJORAMIENTO DE ESTABLECIMIENTOS DE EDUCACIÓN BÁSICA </t>
  </si>
  <si>
    <t>11130013-206-14-00-002-000-001</t>
  </si>
  <si>
    <t>CONSTRUCCIÓN, AMPLIACIÓN, REPOSICIÓN Y MEJORAMIENTO DE EDIFICIOS DE SALUD</t>
  </si>
  <si>
    <t>* Vinculación según Oficio No. 210/DM/CIV/NLZO/pm</t>
  </si>
  <si>
    <t>Del 01 de enero al 31 de mayo de 2026</t>
  </si>
  <si>
    <t xml:space="preserve">Del 01 de enero al 31 de mayo de 2026*              </t>
  </si>
  <si>
    <t xml:space="preserve">Del 01 de enero al 31 de mayo de 2026*               </t>
  </si>
  <si>
    <t xml:space="preserve">Del 01 de enero al 31 de mayo de 2026*            </t>
  </si>
  <si>
    <t xml:space="preserve">Del 01 de enero al 31 de mayo de 2026*                </t>
  </si>
  <si>
    <t xml:space="preserve">Del 01 de enero al 31 de mayo de 2026*             </t>
  </si>
  <si>
    <t>11130013-202-11-02-001-000-001</t>
  </si>
  <si>
    <t>11130013-206-14-00-001-000-004</t>
  </si>
  <si>
    <t>CONSTRUCCIÓN AMPLIACIÓN REPOSICIÓN Y MEJORAMIENTO DE ESTABLECIMIENTOS DE EDUCACIÓN DIVERSIFICADA</t>
  </si>
  <si>
    <t>11130013-217-11-02-001-000-001</t>
  </si>
  <si>
    <t>11130013-217-11-01-002-000-003</t>
  </si>
  <si>
    <t>11130013-202-11-01-002-000-003</t>
  </si>
  <si>
    <t xml:space="preserve"> </t>
  </si>
  <si>
    <t>Fuente: SICOIN/SICOIN DESC. Reporte R00815829.rpt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</si>
</sst>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,##0.00\ &quot;Q&quot;"/>
  </numFmts>
  <fonts count="47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  <font>
      <b/>
      <sz val="16"/>
      <color rgb="FF000000"/>
      <name val="Calibri"/>
      <family val="2"/>
    </font>
    <font>
      <sz val="12"/>
      <name val="Arial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6"/>
      <color rgb="FF000000"/>
      <name val="Calibri"/>
      <family val="2"/>
    </font>
    <font>
      <sz val="11"/>
      <color theme="1"/>
      <name val="Calibri"/>
      <family val="2"/>
    </font>
    <font>
      <sz val="12"/>
      <color theme="1"/>
      <name val="Arial"/>
      <family val="2"/>
    </font>
    <font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Calibri"/>
      <family val="2"/>
    </font>
    <font>
      <sz val="9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6"/>
      <color indexed="8"/>
      <name val="Arial"/>
      <family val="2"/>
    </font>
    <font>
      <sz val="6"/>
      <color indexed="8"/>
      <name val="Arial"/>
      <family val="2"/>
    </font>
    <font>
      <b/>
      <sz val="13"/>
      <color rgb="FF000000"/>
      <name val="Calibri"/>
      <family val="2"/>
    </font>
    <font>
      <b/>
      <sz val="14"/>
      <color rgb="FFFFFFFF"/>
      <name val="Calibri"/>
      <family val="2"/>
    </font>
    <font>
      <b/>
      <sz val="14"/>
      <color rgb="FF1E4E79"/>
      <name val="Calibri"/>
      <family val="2"/>
    </font>
    <font>
      <u/>
      <sz val="11"/>
      <color theme="10"/>
      <name val="Calibri"/>
      <family val="2"/>
    </font>
    <font>
      <b/>
      <sz val="16"/>
      <color rgb="FFFFFFFF"/>
      <name val="Calibri"/>
      <family val="2"/>
    </font>
    <font>
      <b/>
      <sz val="9"/>
      <color rgb="FF002060"/>
      <name val="Arial"/>
      <family val="2"/>
    </font>
    <font>
      <b/>
      <sz val="16"/>
      <name val="Calibri"/>
      <family val="2"/>
    </font>
    <font>
      <sz val="11"/>
      <color rgb="FF000000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theme="1" tint="4.9989318521683403E-2"/>
      <name val="Calibri"/>
      <family val="2"/>
    </font>
    <font>
      <b/>
      <sz val="12"/>
      <color rgb="FF1E4E79"/>
      <name val="Calibri"/>
      <family val="2"/>
    </font>
    <font>
      <b/>
      <sz val="10"/>
      <color rgb="FF000000"/>
      <name val="Arial"/>
      <family val="2"/>
    </font>
    <font>
      <sz val="10"/>
      <color theme="4" tint="-0.499984740745262"/>
      <name val="Calibri"/>
      <family val="2"/>
    </font>
    <font>
      <b/>
      <sz val="10"/>
      <color theme="8" tint="-0.249977111117893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10"/>
      <color rgb="FF000000"/>
      <name val="Calibri"/>
      <family val="2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2E75B5"/>
      </patternFill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</fills>
  <borders count="10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23" fillId="0" borderId="17"/>
    <xf numFmtId="9" fontId="8" fillId="0" borderId="17" applyFont="0" applyFill="0" applyBorder="0" applyAlignment="0" applyProtection="0"/>
    <xf numFmtId="0" fontId="24" fillId="0" borderId="17"/>
    <xf numFmtId="0" fontId="8" fillId="0" borderId="17"/>
    <xf numFmtId="0" fontId="30" fillId="0" borderId="17" applyNumberFormat="0" applyFill="0" applyBorder="0" applyAlignment="0" applyProtection="0"/>
    <xf numFmtId="164" fontId="34" fillId="0" borderId="0" applyFont="0" applyFill="0" applyBorder="0" applyAlignment="0" applyProtection="0"/>
  </cellStyleXfs>
  <cellXfs count="656">
    <xf numFmtId="0" fontId="0" fillId="0" borderId="0" xfId="0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vertical="center"/>
    </xf>
    <xf numFmtId="165" fontId="1" fillId="0" borderId="0" xfId="0" applyNumberFormat="1" applyFont="1" applyAlignment="1">
      <alignment vertical="center"/>
    </xf>
    <xf numFmtId="10" fontId="0" fillId="0" borderId="0" xfId="0" applyNumberFormat="1"/>
    <xf numFmtId="10" fontId="7" fillId="0" borderId="0" xfId="0" applyNumberFormat="1" applyFont="1"/>
    <xf numFmtId="0" fontId="0" fillId="0" borderId="0" xfId="0" applyAlignment="1">
      <alignment vertical="center" wrapText="1"/>
    </xf>
    <xf numFmtId="165" fontId="0" fillId="0" borderId="0" xfId="0" applyNumberFormat="1"/>
    <xf numFmtId="165" fontId="0" fillId="0" borderId="0" xfId="0" applyNumberFormat="1" applyAlignment="1">
      <alignment horizontal="right"/>
    </xf>
    <xf numFmtId="10" fontId="7" fillId="0" borderId="0" xfId="0" applyNumberFormat="1" applyFont="1" applyAlignment="1">
      <alignment vertical="center"/>
    </xf>
    <xf numFmtId="165" fontId="0" fillId="0" borderId="0" xfId="0" applyNumberFormat="1" applyAlignment="1">
      <alignment horizontal="right" vertical="center" wrapText="1"/>
    </xf>
    <xf numFmtId="49" fontId="0" fillId="0" borderId="0" xfId="0" applyNumberFormat="1" applyAlignment="1">
      <alignment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/>
    <xf numFmtId="0" fontId="0" fillId="0" borderId="0" xfId="0" applyAlignment="1">
      <alignment horizontal="right"/>
    </xf>
    <xf numFmtId="10" fontId="0" fillId="0" borderId="0" xfId="0" applyNumberFormat="1" applyAlignment="1">
      <alignment horizontal="right"/>
    </xf>
    <xf numFmtId="165" fontId="7" fillId="0" borderId="0" xfId="0" applyNumberFormat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6" fillId="2" borderId="2" xfId="0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0" applyNumberFormat="1" applyFont="1" applyAlignment="1">
      <alignment horizontal="right"/>
    </xf>
    <xf numFmtId="0" fontId="2" fillId="0" borderId="0" xfId="0" applyFont="1"/>
    <xf numFmtId="166" fontId="2" fillId="0" borderId="0" xfId="0" applyNumberFormat="1" applyFont="1"/>
    <xf numFmtId="165" fontId="4" fillId="0" borderId="0" xfId="0" applyNumberFormat="1" applyFont="1"/>
    <xf numFmtId="165" fontId="4" fillId="0" borderId="0" xfId="0" applyNumberFormat="1" applyFont="1" applyAlignment="1">
      <alignment horizontal="right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6" fillId="2" borderId="11" xfId="0" applyFont="1" applyFill="1" applyBorder="1" applyAlignment="1">
      <alignment horizontal="right" vertical="center" wrapText="1"/>
    </xf>
    <xf numFmtId="0" fontId="8" fillId="0" borderId="24" xfId="0" applyFont="1" applyBorder="1" applyAlignment="1">
      <alignment vertical="center" wrapText="1"/>
    </xf>
    <xf numFmtId="0" fontId="6" fillId="2" borderId="26" xfId="0" applyFont="1" applyFill="1" applyBorder="1" applyAlignment="1">
      <alignment horizontal="right" vertical="center" wrapText="1"/>
    </xf>
    <xf numFmtId="0" fontId="8" fillId="0" borderId="28" xfId="0" applyFont="1" applyBorder="1" applyAlignment="1">
      <alignment vertical="center" wrapText="1"/>
    </xf>
    <xf numFmtId="0" fontId="6" fillId="2" borderId="30" xfId="0" applyFont="1" applyFill="1" applyBorder="1" applyAlignment="1">
      <alignment horizontal="right" vertical="center" wrapText="1"/>
    </xf>
    <xf numFmtId="0" fontId="8" fillId="0" borderId="32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6" fillId="2" borderId="19" xfId="0" applyFont="1" applyFill="1" applyBorder="1" applyAlignment="1">
      <alignment horizontal="right" vertical="center" wrapText="1"/>
    </xf>
    <xf numFmtId="0" fontId="3" fillId="0" borderId="19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10" fontId="1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7" fillId="0" borderId="0" xfId="0" applyNumberFormat="1" applyFont="1" applyAlignment="1">
      <alignment horizontal="center" vertical="center"/>
    </xf>
    <xf numFmtId="10" fontId="0" fillId="0" borderId="0" xfId="0" applyNumberFormat="1" applyAlignment="1">
      <alignment horizontal="center"/>
    </xf>
    <xf numFmtId="10" fontId="7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1" fillId="0" borderId="19" xfId="0" applyNumberFormat="1" applyFont="1" applyBorder="1" applyAlignment="1">
      <alignment vertical="center"/>
    </xf>
    <xf numFmtId="164" fontId="11" fillId="0" borderId="19" xfId="0" applyNumberFormat="1" applyFont="1" applyBorder="1" applyAlignment="1">
      <alignment horizontal="center" vertical="center"/>
    </xf>
    <xf numFmtId="10" fontId="11" fillId="0" borderId="19" xfId="1" applyNumberFormat="1" applyFont="1" applyFill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10" fontId="3" fillId="0" borderId="19" xfId="1" applyNumberFormat="1" applyFont="1" applyFill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5" fontId="1" fillId="0" borderId="23" xfId="0" applyNumberFormat="1" applyFont="1" applyBorder="1" applyAlignment="1">
      <alignment vertical="center"/>
    </xf>
    <xf numFmtId="10" fontId="1" fillId="0" borderId="23" xfId="1" applyNumberFormat="1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vertical="center"/>
    </xf>
    <xf numFmtId="10" fontId="1" fillId="0" borderId="17" xfId="1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164" fontId="11" fillId="5" borderId="19" xfId="0" applyNumberFormat="1" applyFont="1" applyFill="1" applyBorder="1" applyAlignment="1">
      <alignment vertical="center"/>
    </xf>
    <xf numFmtId="164" fontId="11" fillId="5" borderId="19" xfId="0" applyNumberFormat="1" applyFont="1" applyFill="1" applyBorder="1" applyAlignment="1">
      <alignment horizontal="center" vertical="center"/>
    </xf>
    <xf numFmtId="10" fontId="11" fillId="5" borderId="19" xfId="1" applyNumberFormat="1" applyFont="1" applyFill="1" applyBorder="1" applyAlignment="1">
      <alignment horizontal="center" vertical="center"/>
    </xf>
    <xf numFmtId="10" fontId="3" fillId="5" borderId="19" xfId="1" applyNumberFormat="1" applyFont="1" applyFill="1" applyBorder="1" applyAlignment="1">
      <alignment horizontal="center" vertical="center"/>
    </xf>
    <xf numFmtId="10" fontId="3" fillId="5" borderId="2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11" fillId="3" borderId="19" xfId="1" applyNumberFormat="1" applyFont="1" applyFill="1" applyBorder="1" applyAlignment="1">
      <alignment horizontal="center" vertical="center"/>
    </xf>
    <xf numFmtId="10" fontId="3" fillId="3" borderId="19" xfId="1" applyNumberFormat="1" applyFont="1" applyFill="1" applyBorder="1" applyAlignment="1">
      <alignment horizontal="center" vertical="center"/>
    </xf>
    <xf numFmtId="10" fontId="3" fillId="3" borderId="21" xfId="1" applyNumberFormat="1" applyFont="1" applyFill="1" applyBorder="1" applyAlignment="1">
      <alignment horizontal="center" vertical="center"/>
    </xf>
    <xf numFmtId="10" fontId="1" fillId="3" borderId="23" xfId="1" applyNumberFormat="1" applyFont="1" applyFill="1" applyBorder="1" applyAlignment="1">
      <alignment horizontal="center" vertical="center"/>
    </xf>
    <xf numFmtId="10" fontId="1" fillId="3" borderId="17" xfId="1" applyNumberFormat="1" applyFont="1" applyFill="1" applyBorder="1" applyAlignment="1">
      <alignment horizontal="center" vertical="center"/>
    </xf>
    <xf numFmtId="165" fontId="14" fillId="0" borderId="17" xfId="0" applyNumberFormat="1" applyFont="1" applyBorder="1" applyAlignment="1">
      <alignment vertical="center"/>
    </xf>
    <xf numFmtId="0" fontId="18" fillId="0" borderId="0" xfId="0" applyFont="1"/>
    <xf numFmtId="0" fontId="17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 wrapText="1"/>
    </xf>
    <xf numFmtId="165" fontId="17" fillId="0" borderId="17" xfId="0" applyNumberFormat="1" applyFont="1" applyBorder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0" fillId="0" borderId="17" xfId="4" applyFont="1"/>
    <xf numFmtId="0" fontId="0" fillId="0" borderId="17" xfId="4" applyFont="1" applyAlignment="1">
      <alignment vertical="center"/>
    </xf>
    <xf numFmtId="10" fontId="1" fillId="0" borderId="17" xfId="4" applyNumberFormat="1" applyFont="1" applyAlignment="1">
      <alignment horizontal="center" vertical="center"/>
    </xf>
    <xf numFmtId="0" fontId="17" fillId="0" borderId="17" xfId="4" applyFont="1" applyAlignment="1">
      <alignment vertical="center"/>
    </xf>
    <xf numFmtId="0" fontId="8" fillId="0" borderId="17" xfId="5" applyAlignment="1">
      <alignment vertical="center"/>
    </xf>
    <xf numFmtId="0" fontId="8" fillId="0" borderId="17" xfId="5"/>
    <xf numFmtId="0" fontId="27" fillId="0" borderId="17" xfId="5" applyFont="1"/>
    <xf numFmtId="0" fontId="16" fillId="0" borderId="17" xfId="5" applyFont="1" applyAlignment="1">
      <alignment vertical="center"/>
    </xf>
    <xf numFmtId="0" fontId="17" fillId="0" borderId="17" xfId="5" applyFont="1" applyAlignment="1">
      <alignment vertical="center"/>
    </xf>
    <xf numFmtId="0" fontId="2" fillId="0" borderId="41" xfId="5" applyFont="1" applyBorder="1" applyAlignment="1">
      <alignment horizontal="center" vertical="center" wrapText="1" readingOrder="1"/>
    </xf>
    <xf numFmtId="0" fontId="2" fillId="0" borderId="42" xfId="5" applyFont="1" applyBorder="1" applyAlignment="1">
      <alignment horizontal="center" vertical="center" wrapText="1" readingOrder="1"/>
    </xf>
    <xf numFmtId="0" fontId="2" fillId="0" borderId="45" xfId="5" applyFont="1" applyBorder="1" applyAlignment="1">
      <alignment horizontal="center" vertical="center" wrapText="1" readingOrder="1"/>
    </xf>
    <xf numFmtId="10" fontId="14" fillId="0" borderId="17" xfId="0" applyNumberFormat="1" applyFont="1" applyBorder="1" applyAlignment="1">
      <alignment horizontal="center" vertical="center"/>
    </xf>
    <xf numFmtId="4" fontId="26" fillId="0" borderId="0" xfId="0" applyNumberFormat="1" applyFont="1" applyAlignment="1">
      <alignment horizontal="center" vertical="top" wrapText="1"/>
    </xf>
    <xf numFmtId="165" fontId="0" fillId="0" borderId="0" xfId="7" applyNumberFormat="1" applyFont="1" applyAlignment="1">
      <alignment horizontal="center" vertical="center"/>
    </xf>
    <xf numFmtId="165" fontId="17" fillId="0" borderId="0" xfId="7" applyNumberFormat="1" applyFont="1" applyAlignment="1">
      <alignment horizontal="center" vertical="center"/>
    </xf>
    <xf numFmtId="4" fontId="25" fillId="0" borderId="0" xfId="0" applyNumberFormat="1" applyFont="1" applyAlignment="1">
      <alignment horizontal="center" vertical="center" wrapText="1"/>
    </xf>
    <xf numFmtId="165" fontId="26" fillId="0" borderId="0" xfId="7" applyNumberFormat="1" applyFont="1" applyAlignment="1">
      <alignment horizontal="center" vertical="center" wrapText="1"/>
    </xf>
    <xf numFmtId="0" fontId="0" fillId="0" borderId="17" xfId="4" applyFont="1" applyAlignment="1">
      <alignment horizontal="center" vertical="center"/>
    </xf>
    <xf numFmtId="0" fontId="17" fillId="0" borderId="17" xfId="4" applyFont="1" applyAlignment="1">
      <alignment horizontal="center" vertical="center"/>
    </xf>
    <xf numFmtId="165" fontId="17" fillId="0" borderId="17" xfId="4" applyNumberFormat="1" applyFont="1" applyAlignment="1">
      <alignment horizontal="center" vertical="center"/>
    </xf>
    <xf numFmtId="165" fontId="1" fillId="0" borderId="17" xfId="4" applyNumberFormat="1" applyFont="1" applyAlignment="1">
      <alignment horizontal="center" vertical="center"/>
    </xf>
    <xf numFmtId="165" fontId="0" fillId="0" borderId="17" xfId="4" applyNumberFormat="1" applyFont="1" applyAlignment="1">
      <alignment horizontal="center" vertical="center"/>
    </xf>
    <xf numFmtId="165" fontId="7" fillId="0" borderId="49" xfId="0" applyNumberFormat="1" applyFont="1" applyBorder="1" applyAlignment="1">
      <alignment horizontal="center" vertical="center" wrapText="1"/>
    </xf>
    <xf numFmtId="165" fontId="7" fillId="0" borderId="43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0" fontId="2" fillId="0" borderId="50" xfId="5" applyNumberFormat="1" applyFont="1" applyBorder="1" applyAlignment="1">
      <alignment horizontal="center" vertical="center"/>
    </xf>
    <xf numFmtId="10" fontId="31" fillId="7" borderId="52" xfId="5" applyNumberFormat="1" applyFont="1" applyFill="1" applyBorder="1" applyAlignment="1">
      <alignment horizontal="center" vertical="center"/>
    </xf>
    <xf numFmtId="0" fontId="28" fillId="7" borderId="48" xfId="5" applyFont="1" applyFill="1" applyBorder="1" applyAlignment="1">
      <alignment horizontal="center" vertical="center" wrapText="1" readingOrder="1"/>
    </xf>
    <xf numFmtId="0" fontId="28" fillId="7" borderId="49" xfId="5" applyFont="1" applyFill="1" applyBorder="1" applyAlignment="1">
      <alignment horizontal="center" vertical="center" wrapText="1" readingOrder="1"/>
    </xf>
    <xf numFmtId="0" fontId="28" fillId="7" borderId="43" xfId="5" applyFont="1" applyFill="1" applyBorder="1" applyAlignment="1">
      <alignment horizontal="center" vertical="center" wrapText="1" readingOrder="1"/>
    </xf>
    <xf numFmtId="4" fontId="29" fillId="8" borderId="51" xfId="5" applyNumberFormat="1" applyFont="1" applyFill="1" applyBorder="1" applyAlignment="1">
      <alignment horizontal="center" vertical="center" wrapText="1" readingOrder="1"/>
    </xf>
    <xf numFmtId="10" fontId="29" fillId="8" borderId="52" xfId="5" applyNumberFormat="1" applyFont="1" applyFill="1" applyBorder="1" applyAlignment="1">
      <alignment horizontal="center" vertical="center"/>
    </xf>
    <xf numFmtId="10" fontId="2" fillId="0" borderId="58" xfId="5" applyNumberFormat="1" applyFont="1" applyBorder="1" applyAlignment="1">
      <alignment horizontal="center" vertical="center"/>
    </xf>
    <xf numFmtId="10" fontId="7" fillId="0" borderId="43" xfId="0" applyNumberFormat="1" applyFont="1" applyBorder="1" applyAlignment="1">
      <alignment horizontal="center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10" fontId="0" fillId="0" borderId="17" xfId="0" applyNumberFormat="1" applyBorder="1" applyAlignment="1">
      <alignment horizontal="center"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7" xfId="0" applyBorder="1" applyAlignment="1">
      <alignment horizontal="center"/>
    </xf>
    <xf numFmtId="165" fontId="17" fillId="0" borderId="19" xfId="0" applyNumberFormat="1" applyFont="1" applyBorder="1" applyAlignment="1">
      <alignment horizontal="center" vertical="center"/>
    </xf>
    <xf numFmtId="4" fontId="29" fillId="8" borderId="51" xfId="5" applyNumberFormat="1" applyFont="1" applyFill="1" applyBorder="1" applyAlignment="1">
      <alignment horizontal="center" vertical="center" wrapText="1"/>
    </xf>
    <xf numFmtId="164" fontId="31" fillId="7" borderId="51" xfId="5" applyNumberFormat="1" applyFont="1" applyFill="1" applyBorder="1" applyAlignment="1">
      <alignment horizontal="center" vertical="center" wrapText="1"/>
    </xf>
    <xf numFmtId="4" fontId="2" fillId="0" borderId="36" xfId="5" applyNumberFormat="1" applyFont="1" applyBorder="1" applyAlignment="1">
      <alignment horizontal="center" vertical="center"/>
    </xf>
    <xf numFmtId="4" fontId="2" fillId="0" borderId="5" xfId="5" applyNumberFormat="1" applyFont="1" applyBorder="1" applyAlignment="1">
      <alignment horizontal="center" vertical="center"/>
    </xf>
    <xf numFmtId="4" fontId="2" fillId="0" borderId="56" xfId="5" applyNumberFormat="1" applyFont="1" applyBorder="1" applyAlignment="1">
      <alignment horizontal="center" vertical="center"/>
    </xf>
    <xf numFmtId="165" fontId="14" fillId="0" borderId="19" xfId="0" applyNumberFormat="1" applyFont="1" applyBorder="1" applyAlignment="1">
      <alignment horizontal="center" vertical="center" wrapText="1"/>
    </xf>
    <xf numFmtId="165" fontId="14" fillId="0" borderId="19" xfId="0" applyNumberFormat="1" applyFont="1" applyBorder="1" applyAlignment="1">
      <alignment horizontal="center" vertical="center"/>
    </xf>
    <xf numFmtId="0" fontId="1" fillId="0" borderId="38" xfId="5" applyFont="1" applyBorder="1"/>
    <xf numFmtId="165" fontId="17" fillId="0" borderId="63" xfId="0" applyNumberFormat="1" applyFont="1" applyBorder="1" applyAlignment="1">
      <alignment horizontal="center" vertical="center"/>
    </xf>
    <xf numFmtId="0" fontId="13" fillId="0" borderId="0" xfId="0" applyFont="1"/>
    <xf numFmtId="10" fontId="7" fillId="0" borderId="82" xfId="0" applyNumberFormat="1" applyFont="1" applyBorder="1" applyAlignment="1">
      <alignment horizontal="center" vertical="center"/>
    </xf>
    <xf numFmtId="165" fontId="7" fillId="0" borderId="84" xfId="0" applyNumberFormat="1" applyFont="1" applyBorder="1" applyAlignment="1">
      <alignment horizontal="center" vertical="center"/>
    </xf>
    <xf numFmtId="0" fontId="8" fillId="0" borderId="0" xfId="0" applyFont="1"/>
    <xf numFmtId="165" fontId="17" fillId="0" borderId="19" xfId="0" applyNumberFormat="1" applyFont="1" applyBorder="1" applyAlignment="1">
      <alignment horizontal="center" vertical="center" wrapText="1"/>
    </xf>
    <xf numFmtId="165" fontId="17" fillId="0" borderId="19" xfId="7" applyNumberFormat="1" applyFont="1" applyFill="1" applyBorder="1" applyAlignment="1">
      <alignment horizontal="center" vertical="center"/>
    </xf>
    <xf numFmtId="10" fontId="17" fillId="0" borderId="78" xfId="0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/>
    </xf>
    <xf numFmtId="165" fontId="17" fillId="0" borderId="19" xfId="4" applyNumberFormat="1" applyFont="1" applyBorder="1" applyAlignment="1">
      <alignment horizontal="center" vertical="center" wrapText="1"/>
    </xf>
    <xf numFmtId="165" fontId="17" fillId="0" borderId="21" xfId="0" applyNumberFormat="1" applyFont="1" applyBorder="1" applyAlignment="1">
      <alignment horizontal="center" vertical="center"/>
    </xf>
    <xf numFmtId="10" fontId="17" fillId="0" borderId="81" xfId="0" applyNumberFormat="1" applyFont="1" applyBorder="1" applyAlignment="1">
      <alignment horizontal="center" vertical="center"/>
    </xf>
    <xf numFmtId="164" fontId="17" fillId="0" borderId="23" xfId="0" applyNumberFormat="1" applyFont="1" applyBorder="1" applyAlignment="1">
      <alignment horizontal="center" vertical="center"/>
    </xf>
    <xf numFmtId="165" fontId="17" fillId="0" borderId="23" xfId="0" applyNumberFormat="1" applyFont="1" applyBorder="1" applyAlignment="1">
      <alignment horizontal="center" vertical="center"/>
    </xf>
    <xf numFmtId="10" fontId="17" fillId="0" borderId="62" xfId="0" applyNumberFormat="1" applyFont="1" applyBorder="1" applyAlignment="1">
      <alignment horizontal="center" vertical="center"/>
    </xf>
    <xf numFmtId="10" fontId="17" fillId="0" borderId="78" xfId="1" applyNumberFormat="1" applyFont="1" applyFill="1" applyBorder="1" applyAlignment="1">
      <alignment horizontal="center" vertical="center"/>
    </xf>
    <xf numFmtId="165" fontId="7" fillId="0" borderId="63" xfId="0" applyNumberFormat="1" applyFont="1" applyBorder="1" applyAlignment="1">
      <alignment horizontal="center" vertical="center" wrapText="1"/>
    </xf>
    <xf numFmtId="10" fontId="7" fillId="0" borderId="64" xfId="0" applyNumberFormat="1" applyFont="1" applyBorder="1" applyAlignment="1">
      <alignment horizontal="center" vertical="center" wrapText="1"/>
    </xf>
    <xf numFmtId="164" fontId="17" fillId="0" borderId="21" xfId="0" applyNumberFormat="1" applyFont="1" applyBorder="1" applyAlignment="1">
      <alignment horizontal="center" vertical="center"/>
    </xf>
    <xf numFmtId="165" fontId="7" fillId="0" borderId="86" xfId="0" applyNumberFormat="1" applyFont="1" applyBorder="1" applyAlignment="1">
      <alignment horizontal="center" vertical="center"/>
    </xf>
    <xf numFmtId="10" fontId="7" fillId="0" borderId="87" xfId="0" applyNumberFormat="1" applyFont="1" applyBorder="1" applyAlignment="1">
      <alignment horizontal="center" vertical="center"/>
    </xf>
    <xf numFmtId="0" fontId="8" fillId="0" borderId="17" xfId="4" applyFont="1"/>
    <xf numFmtId="165" fontId="22" fillId="0" borderId="19" xfId="0" applyNumberFormat="1" applyFont="1" applyBorder="1" applyAlignment="1">
      <alignment horizontal="center" vertical="center"/>
    </xf>
    <xf numFmtId="10" fontId="22" fillId="0" borderId="78" xfId="0" applyNumberFormat="1" applyFont="1" applyBorder="1" applyAlignment="1">
      <alignment horizontal="center" vertical="center"/>
    </xf>
    <xf numFmtId="165" fontId="21" fillId="0" borderId="63" xfId="0" applyNumberFormat="1" applyFont="1" applyBorder="1" applyAlignment="1">
      <alignment horizontal="center" vertical="center" wrapText="1"/>
    </xf>
    <xf numFmtId="165" fontId="21" fillId="0" borderId="64" xfId="0" applyNumberFormat="1" applyFont="1" applyBorder="1" applyAlignment="1">
      <alignment horizontal="center" vertical="center" wrapText="1"/>
    </xf>
    <xf numFmtId="165" fontId="35" fillId="0" borderId="19" xfId="0" applyNumberFormat="1" applyFont="1" applyBorder="1" applyAlignment="1">
      <alignment horizontal="center" vertical="center" wrapText="1"/>
    </xf>
    <xf numFmtId="49" fontId="35" fillId="0" borderId="83" xfId="0" applyNumberFormat="1" applyFont="1" applyBorder="1" applyAlignment="1">
      <alignment vertical="center"/>
    </xf>
    <xf numFmtId="49" fontId="35" fillId="0" borderId="77" xfId="0" applyNumberFormat="1" applyFont="1" applyBorder="1" applyAlignment="1">
      <alignment vertical="center"/>
    </xf>
    <xf numFmtId="165" fontId="17" fillId="0" borderId="23" xfId="4" applyNumberFormat="1" applyFont="1" applyBorder="1" applyAlignment="1">
      <alignment horizontal="center" vertical="center" wrapText="1"/>
    </xf>
    <xf numFmtId="10" fontId="17" fillId="0" borderId="62" xfId="3" applyNumberFormat="1" applyFont="1" applyFill="1" applyBorder="1" applyAlignment="1">
      <alignment horizontal="center" vertical="center"/>
    </xf>
    <xf numFmtId="165" fontId="7" fillId="0" borderId="63" xfId="4" applyNumberFormat="1" applyFont="1" applyBorder="1" applyAlignment="1">
      <alignment horizontal="center" vertical="center" wrapText="1"/>
    </xf>
    <xf numFmtId="165" fontId="7" fillId="0" borderId="64" xfId="4" applyNumberFormat="1" applyFont="1" applyBorder="1" applyAlignment="1">
      <alignment horizontal="center" vertical="center" wrapText="1"/>
    </xf>
    <xf numFmtId="165" fontId="17" fillId="0" borderId="21" xfId="4" applyNumberFormat="1" applyFont="1" applyBorder="1" applyAlignment="1">
      <alignment horizontal="center" vertical="center" wrapText="1"/>
    </xf>
    <xf numFmtId="165" fontId="7" fillId="0" borderId="48" xfId="0" applyNumberFormat="1" applyFont="1" applyBorder="1" applyAlignment="1">
      <alignment horizontal="center" vertical="center" wrapText="1"/>
    </xf>
    <xf numFmtId="165" fontId="17" fillId="0" borderId="23" xfId="0" applyNumberFormat="1" applyFont="1" applyBorder="1" applyAlignment="1">
      <alignment horizontal="center" vertical="center" wrapText="1"/>
    </xf>
    <xf numFmtId="10" fontId="17" fillId="0" borderId="62" xfId="3" applyNumberFormat="1" applyFont="1" applyFill="1" applyBorder="1" applyAlignment="1">
      <alignment horizontal="center" vertical="center" wrapText="1"/>
    </xf>
    <xf numFmtId="165" fontId="35" fillId="0" borderId="65" xfId="0" applyNumberFormat="1" applyFont="1" applyBorder="1" applyAlignment="1">
      <alignment horizontal="center" vertical="center" wrapText="1"/>
    </xf>
    <xf numFmtId="165" fontId="17" fillId="0" borderId="31" xfId="4" applyNumberFormat="1" applyFont="1" applyBorder="1" applyAlignment="1">
      <alignment horizontal="center" vertical="center"/>
    </xf>
    <xf numFmtId="165" fontId="17" fillId="0" borderId="65" xfId="4" applyNumberFormat="1" applyFont="1" applyBorder="1" applyAlignment="1">
      <alignment horizontal="center" vertical="center"/>
    </xf>
    <xf numFmtId="165" fontId="17" fillId="0" borderId="80" xfId="4" applyNumberFormat="1" applyFont="1" applyBorder="1" applyAlignment="1">
      <alignment horizontal="center" vertical="center"/>
    </xf>
    <xf numFmtId="10" fontId="17" fillId="0" borderId="94" xfId="0" applyNumberFormat="1" applyFont="1" applyBorder="1" applyAlignment="1">
      <alignment horizontal="center" vertical="center"/>
    </xf>
    <xf numFmtId="165" fontId="19" fillId="6" borderId="63" xfId="0" applyNumberFormat="1" applyFont="1" applyFill="1" applyBorder="1" applyAlignment="1">
      <alignment horizontal="center" vertical="center" wrapText="1"/>
    </xf>
    <xf numFmtId="10" fontId="19" fillId="6" borderId="64" xfId="0" applyNumberFormat="1" applyFont="1" applyFill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/>
    </xf>
    <xf numFmtId="0" fontId="4" fillId="0" borderId="0" xfId="0" applyFont="1"/>
    <xf numFmtId="49" fontId="22" fillId="0" borderId="77" xfId="0" applyNumberFormat="1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7" fillId="0" borderId="17" xfId="0" applyFont="1" applyBorder="1"/>
    <xf numFmtId="49" fontId="17" fillId="0" borderId="83" xfId="0" applyNumberFormat="1" applyFont="1" applyBorder="1" applyAlignment="1">
      <alignment vertical="center"/>
    </xf>
    <xf numFmtId="49" fontId="17" fillId="0" borderId="77" xfId="0" applyNumberFormat="1" applyFont="1" applyBorder="1" applyAlignment="1">
      <alignment vertical="center"/>
    </xf>
    <xf numFmtId="49" fontId="17" fillId="0" borderId="91" xfId="0" applyNumberFormat="1" applyFont="1" applyBorder="1" applyAlignment="1">
      <alignment vertical="center"/>
    </xf>
    <xf numFmtId="49" fontId="17" fillId="0" borderId="75" xfId="0" applyNumberFormat="1" applyFont="1" applyBorder="1" applyAlignment="1">
      <alignment vertical="center"/>
    </xf>
    <xf numFmtId="49" fontId="17" fillId="0" borderId="61" xfId="0" applyNumberFormat="1" applyFont="1" applyBorder="1" applyAlignment="1">
      <alignment vertical="center"/>
    </xf>
    <xf numFmtId="0" fontId="4" fillId="0" borderId="17" xfId="0" applyFont="1" applyBorder="1"/>
    <xf numFmtId="49" fontId="17" fillId="0" borderId="74" xfId="0" applyNumberFormat="1" applyFont="1" applyBorder="1" applyAlignment="1">
      <alignment vertical="center"/>
    </xf>
    <xf numFmtId="165" fontId="17" fillId="0" borderId="59" xfId="0" applyNumberFormat="1" applyFont="1" applyBorder="1" applyAlignment="1">
      <alignment horizontal="center" vertical="center"/>
    </xf>
    <xf numFmtId="10" fontId="17" fillId="0" borderId="60" xfId="0" applyNumberFormat="1" applyFont="1" applyBorder="1" applyAlignment="1">
      <alignment horizontal="center" vertical="center"/>
    </xf>
    <xf numFmtId="49" fontId="17" fillId="0" borderId="77" xfId="0" applyNumberFormat="1" applyFont="1" applyBorder="1" applyAlignment="1">
      <alignment vertical="center" wrapText="1"/>
    </xf>
    <xf numFmtId="49" fontId="17" fillId="0" borderId="75" xfId="0" applyNumberFormat="1" applyFont="1" applyBorder="1" applyAlignment="1">
      <alignment horizontal="center" vertical="center" wrapText="1"/>
    </xf>
    <xf numFmtId="10" fontId="17" fillId="0" borderId="95" xfId="0" applyNumberFormat="1" applyFont="1" applyBorder="1" applyAlignment="1">
      <alignment horizontal="center" vertical="center"/>
    </xf>
    <xf numFmtId="165" fontId="17" fillId="0" borderId="21" xfId="0" applyNumberFormat="1" applyFont="1" applyBorder="1" applyAlignment="1">
      <alignment horizontal="center" vertical="center" wrapText="1"/>
    </xf>
    <xf numFmtId="0" fontId="35" fillId="0" borderId="77" xfId="0" applyFont="1" applyBorder="1" applyAlignment="1">
      <alignment vertical="center"/>
    </xf>
    <xf numFmtId="0" fontId="16" fillId="0" borderId="61" xfId="0" applyFont="1" applyBorder="1" applyAlignment="1">
      <alignment vertical="center"/>
    </xf>
    <xf numFmtId="49" fontId="4" fillId="0" borderId="17" xfId="0" applyNumberFormat="1" applyFont="1" applyBorder="1" applyAlignment="1">
      <alignment vertical="center"/>
    </xf>
    <xf numFmtId="49" fontId="7" fillId="0" borderId="17" xfId="0" applyNumberFormat="1" applyFont="1" applyBorder="1" applyAlignment="1">
      <alignment vertical="center"/>
    </xf>
    <xf numFmtId="165" fontId="35" fillId="0" borderId="21" xfId="0" applyNumberFormat="1" applyFont="1" applyBorder="1" applyAlignment="1">
      <alignment horizontal="center" vertical="center"/>
    </xf>
    <xf numFmtId="0" fontId="4" fillId="0" borderId="17" xfId="4" applyFont="1"/>
    <xf numFmtId="0" fontId="7" fillId="0" borderId="17" xfId="4" applyFont="1"/>
    <xf numFmtId="49" fontId="17" fillId="0" borderId="83" xfId="0" applyNumberFormat="1" applyFont="1" applyBorder="1" applyAlignment="1">
      <alignment horizontal="center" vertical="center" wrapText="1"/>
    </xf>
    <xf numFmtId="165" fontId="7" fillId="0" borderId="64" xfId="0" applyNumberFormat="1" applyFont="1" applyBorder="1" applyAlignment="1">
      <alignment horizontal="center" vertical="center" wrapText="1"/>
    </xf>
    <xf numFmtId="49" fontId="17" fillId="0" borderId="83" xfId="4" applyNumberFormat="1" applyFont="1" applyBorder="1" applyAlignment="1">
      <alignment vertical="center"/>
    </xf>
    <xf numFmtId="49" fontId="17" fillId="0" borderId="77" xfId="4" applyNumberFormat="1" applyFont="1" applyBorder="1" applyAlignment="1">
      <alignment vertical="center"/>
    </xf>
    <xf numFmtId="49" fontId="35" fillId="0" borderId="77" xfId="4" applyNumberFormat="1" applyFont="1" applyBorder="1" applyAlignment="1">
      <alignment vertical="center"/>
    </xf>
    <xf numFmtId="49" fontId="17" fillId="0" borderId="61" xfId="4" applyNumberFormat="1" applyFont="1" applyBorder="1" applyAlignment="1">
      <alignment vertical="center"/>
    </xf>
    <xf numFmtId="0" fontId="16" fillId="0" borderId="77" xfId="0" applyFont="1" applyBorder="1" applyAlignment="1">
      <alignment vertical="center"/>
    </xf>
    <xf numFmtId="49" fontId="17" fillId="0" borderId="83" xfId="0" applyNumberFormat="1" applyFont="1" applyBorder="1" applyAlignment="1">
      <alignment vertical="center" wrapText="1"/>
    </xf>
    <xf numFmtId="2" fontId="17" fillId="0" borderId="77" xfId="0" applyNumberFormat="1" applyFont="1" applyBorder="1" applyAlignment="1">
      <alignment vertical="center" wrapText="1"/>
    </xf>
    <xf numFmtId="165" fontId="17" fillId="0" borderId="23" xfId="7" applyNumberFormat="1" applyFont="1" applyFill="1" applyBorder="1" applyAlignment="1">
      <alignment horizontal="center" vertical="center"/>
    </xf>
    <xf numFmtId="165" fontId="7" fillId="0" borderId="63" xfId="7" applyNumberFormat="1" applyFont="1" applyBorder="1" applyAlignment="1">
      <alignment horizontal="center" vertical="center" wrapText="1"/>
    </xf>
    <xf numFmtId="165" fontId="17" fillId="0" borderId="21" xfId="7" applyNumberFormat="1" applyFont="1" applyFill="1" applyBorder="1" applyAlignment="1">
      <alignment horizontal="center" vertical="center"/>
    </xf>
    <xf numFmtId="0" fontId="36" fillId="0" borderId="17" xfId="0" applyFont="1" applyBorder="1" applyAlignment="1">
      <alignment vertical="center"/>
    </xf>
    <xf numFmtId="0" fontId="17" fillId="0" borderId="77" xfId="0" applyFont="1" applyBorder="1" applyAlignment="1">
      <alignment vertical="center"/>
    </xf>
    <xf numFmtId="49" fontId="17" fillId="0" borderId="61" xfId="0" applyNumberFormat="1" applyFont="1" applyBorder="1" applyAlignment="1">
      <alignment vertical="center" wrapText="1"/>
    </xf>
    <xf numFmtId="165" fontId="7" fillId="0" borderId="86" xfId="0" applyNumberFormat="1" applyFont="1" applyBorder="1" applyAlignment="1">
      <alignment horizontal="center" vertical="center" wrapText="1"/>
    </xf>
    <xf numFmtId="49" fontId="17" fillId="0" borderId="77" xfId="0" applyNumberFormat="1" applyFont="1" applyBorder="1" applyAlignment="1">
      <alignment horizontal="center" vertical="center"/>
    </xf>
    <xf numFmtId="49" fontId="17" fillId="0" borderId="83" xfId="0" applyNumberFormat="1" applyFont="1" applyBorder="1" applyAlignment="1">
      <alignment horizontal="center" vertical="center"/>
    </xf>
    <xf numFmtId="49" fontId="17" fillId="0" borderId="61" xfId="0" applyNumberFormat="1" applyFont="1" applyBorder="1" applyAlignment="1">
      <alignment horizontal="center" vertical="center"/>
    </xf>
    <xf numFmtId="0" fontId="14" fillId="0" borderId="77" xfId="0" applyFont="1" applyBorder="1" applyAlignment="1">
      <alignment horizontal="left" vertical="center"/>
    </xf>
    <xf numFmtId="0" fontId="1" fillId="0" borderId="38" xfId="5" applyFont="1" applyBorder="1" applyAlignment="1">
      <alignment horizontal="center"/>
    </xf>
    <xf numFmtId="0" fontId="8" fillId="0" borderId="17" xfId="5" applyAlignment="1">
      <alignment horizontal="center"/>
    </xf>
    <xf numFmtId="10" fontId="2" fillId="0" borderId="40" xfId="5" applyNumberFormat="1" applyFont="1" applyBorder="1" applyAlignment="1">
      <alignment horizontal="center" vertical="center"/>
    </xf>
    <xf numFmtId="165" fontId="35" fillId="0" borderId="96" xfId="0" applyNumberFormat="1" applyFont="1" applyBorder="1" applyAlignment="1">
      <alignment horizontal="center" vertical="center" wrapText="1"/>
    </xf>
    <xf numFmtId="165" fontId="37" fillId="0" borderId="19" xfId="0" applyNumberFormat="1" applyFont="1" applyBorder="1" applyAlignment="1">
      <alignment horizontal="center" vertical="center"/>
    </xf>
    <xf numFmtId="10" fontId="37" fillId="0" borderId="78" xfId="0" applyNumberFormat="1" applyFont="1" applyBorder="1" applyAlignment="1">
      <alignment horizontal="center" vertical="center"/>
    </xf>
    <xf numFmtId="165" fontId="37" fillId="0" borderId="84" xfId="0" applyNumberFormat="1" applyFont="1" applyBorder="1" applyAlignment="1">
      <alignment horizontal="center" vertical="center"/>
    </xf>
    <xf numFmtId="165" fontId="35" fillId="0" borderId="84" xfId="0" applyNumberFormat="1" applyFont="1" applyBorder="1" applyAlignment="1">
      <alignment horizontal="center" vertical="center" wrapText="1"/>
    </xf>
    <xf numFmtId="10" fontId="37" fillId="0" borderId="64" xfId="0" applyNumberFormat="1" applyFont="1" applyBorder="1" applyAlignment="1">
      <alignment horizontal="center" vertical="center"/>
    </xf>
    <xf numFmtId="10" fontId="14" fillId="0" borderId="78" xfId="0" applyNumberFormat="1" applyFont="1" applyBorder="1" applyAlignment="1">
      <alignment horizontal="center" vertical="center"/>
    </xf>
    <xf numFmtId="10" fontId="21" fillId="0" borderId="82" xfId="0" applyNumberFormat="1" applyFont="1" applyBorder="1" applyAlignment="1">
      <alignment horizontal="center" vertical="center"/>
    </xf>
    <xf numFmtId="49" fontId="22" fillId="0" borderId="74" xfId="0" applyNumberFormat="1" applyFont="1" applyBorder="1" applyAlignment="1">
      <alignment vertical="center"/>
    </xf>
    <xf numFmtId="165" fontId="22" fillId="0" borderId="59" xfId="0" applyNumberFormat="1" applyFont="1" applyBorder="1" applyAlignment="1">
      <alignment horizontal="center" vertical="center"/>
    </xf>
    <xf numFmtId="10" fontId="22" fillId="0" borderId="60" xfId="0" applyNumberFormat="1" applyFont="1" applyBorder="1" applyAlignment="1">
      <alignment horizontal="center" vertical="center"/>
    </xf>
    <xf numFmtId="49" fontId="22" fillId="0" borderId="75" xfId="0" applyNumberFormat="1" applyFont="1" applyBorder="1" applyAlignment="1">
      <alignment vertical="center"/>
    </xf>
    <xf numFmtId="165" fontId="22" fillId="0" borderId="63" xfId="0" applyNumberFormat="1" applyFont="1" applyBorder="1" applyAlignment="1">
      <alignment horizontal="center" vertical="center"/>
    </xf>
    <xf numFmtId="165" fontId="22" fillId="0" borderId="84" xfId="0" applyNumberFormat="1" applyFont="1" applyBorder="1" applyAlignment="1">
      <alignment horizontal="center" vertical="center"/>
    </xf>
    <xf numFmtId="10" fontId="22" fillId="0" borderId="82" xfId="0" applyNumberFormat="1" applyFont="1" applyBorder="1" applyAlignment="1">
      <alignment horizontal="center" vertical="center"/>
    </xf>
    <xf numFmtId="4" fontId="2" fillId="0" borderId="19" xfId="5" applyNumberFormat="1" applyFont="1" applyBorder="1" applyAlignment="1">
      <alignment horizontal="center" vertical="center"/>
    </xf>
    <xf numFmtId="4" fontId="2" fillId="0" borderId="65" xfId="5" applyNumberFormat="1" applyFont="1" applyBorder="1" applyAlignment="1">
      <alignment horizontal="center" vertical="center"/>
    </xf>
    <xf numFmtId="0" fontId="2" fillId="0" borderId="77" xfId="5" applyFont="1" applyBorder="1" applyAlignment="1">
      <alignment horizontal="center" vertical="center" wrapText="1" readingOrder="1"/>
    </xf>
    <xf numFmtId="10" fontId="2" fillId="0" borderId="78" xfId="5" applyNumberFormat="1" applyFont="1" applyBorder="1" applyAlignment="1">
      <alignment horizontal="center" vertical="center"/>
    </xf>
    <xf numFmtId="165" fontId="17" fillId="0" borderId="63" xfId="0" applyNumberFormat="1" applyFont="1" applyBorder="1" applyAlignment="1">
      <alignment horizontal="center" vertical="center" wrapText="1"/>
    </xf>
    <xf numFmtId="0" fontId="16" fillId="0" borderId="75" xfId="0" applyFont="1" applyBorder="1" applyAlignment="1">
      <alignment vertical="center"/>
    </xf>
    <xf numFmtId="10" fontId="17" fillId="0" borderId="82" xfId="3" applyNumberFormat="1" applyFont="1" applyFill="1" applyBorder="1" applyAlignment="1">
      <alignment horizontal="center" vertical="center" wrapText="1"/>
    </xf>
    <xf numFmtId="165" fontId="17" fillId="0" borderId="90" xfId="0" applyNumberFormat="1" applyFont="1" applyBorder="1" applyAlignment="1">
      <alignment horizontal="center" vertical="center" wrapText="1"/>
    </xf>
    <xf numFmtId="4" fontId="39" fillId="0" borderId="0" xfId="0" applyNumberFormat="1" applyFont="1"/>
    <xf numFmtId="4" fontId="8" fillId="0" borderId="17" xfId="5" applyNumberFormat="1"/>
    <xf numFmtId="10" fontId="17" fillId="0" borderId="82" xfId="0" applyNumberFormat="1" applyFont="1" applyBorder="1" applyAlignment="1">
      <alignment horizontal="center" vertical="center"/>
    </xf>
    <xf numFmtId="0" fontId="30" fillId="0" borderId="40" xfId="6" applyBorder="1" applyAlignment="1">
      <alignment horizontal="center" vertical="center" wrapText="1"/>
    </xf>
    <xf numFmtId="0" fontId="30" fillId="0" borderId="95" xfId="6" applyBorder="1" applyAlignment="1">
      <alignment horizontal="center" vertical="center" wrapText="1"/>
    </xf>
    <xf numFmtId="0" fontId="30" fillId="0" borderId="58" xfId="6" applyBorder="1" applyAlignment="1">
      <alignment horizontal="center" vertical="center" wrapText="1"/>
    </xf>
    <xf numFmtId="0" fontId="30" fillId="0" borderId="50" xfId="6" applyBorder="1" applyAlignment="1">
      <alignment horizontal="center" vertical="center" wrapText="1"/>
    </xf>
    <xf numFmtId="0" fontId="30" fillId="0" borderId="78" xfId="6" applyBorder="1" applyAlignment="1">
      <alignment horizontal="center" vertical="center" wrapText="1"/>
    </xf>
    <xf numFmtId="164" fontId="8" fillId="0" borderId="17" xfId="7" applyFont="1" applyBorder="1" applyAlignment="1"/>
    <xf numFmtId="0" fontId="14" fillId="0" borderId="75" xfId="0" applyFont="1" applyBorder="1" applyAlignment="1">
      <alignment horizontal="left" vertical="center"/>
    </xf>
    <xf numFmtId="165" fontId="14" fillId="0" borderId="63" xfId="0" applyNumberFormat="1" applyFont="1" applyBorder="1" applyAlignment="1">
      <alignment horizontal="center" vertical="center"/>
    </xf>
    <xf numFmtId="10" fontId="14" fillId="0" borderId="64" xfId="0" applyNumberFormat="1" applyFont="1" applyBorder="1" applyAlignment="1">
      <alignment horizontal="center" vertical="center"/>
    </xf>
    <xf numFmtId="165" fontId="35" fillId="0" borderId="21" xfId="0" applyNumberFormat="1" applyFont="1" applyBorder="1" applyAlignment="1">
      <alignment horizontal="center" vertical="center" wrapText="1"/>
    </xf>
    <xf numFmtId="165" fontId="17" fillId="3" borderId="23" xfId="0" applyNumberFormat="1" applyFont="1" applyFill="1" applyBorder="1" applyAlignment="1">
      <alignment horizontal="center" vertical="center"/>
    </xf>
    <xf numFmtId="165" fontId="17" fillId="3" borderId="21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left" vertical="center" wrapText="1"/>
    </xf>
    <xf numFmtId="0" fontId="0" fillId="0" borderId="23" xfId="0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 readingOrder="1"/>
    </xf>
    <xf numFmtId="0" fontId="17" fillId="0" borderId="19" xfId="0" applyFont="1" applyBorder="1" applyAlignment="1">
      <alignment horizontal="left" vertical="center" wrapText="1" readingOrder="1"/>
    </xf>
    <xf numFmtId="0" fontId="16" fillId="0" borderId="19" xfId="0" applyFont="1" applyBorder="1" applyAlignment="1">
      <alignment horizontal="left" vertical="center" wrapText="1" readingOrder="1"/>
    </xf>
    <xf numFmtId="0" fontId="17" fillId="0" borderId="21" xfId="0" applyFont="1" applyBorder="1" applyAlignment="1">
      <alignment horizontal="left" vertical="center" wrapText="1" readingOrder="1"/>
    </xf>
    <xf numFmtId="165" fontId="21" fillId="0" borderId="84" xfId="0" applyNumberFormat="1" applyFont="1" applyBorder="1" applyAlignment="1">
      <alignment vertical="center"/>
    </xf>
    <xf numFmtId="0" fontId="32" fillId="3" borderId="17" xfId="0" applyFont="1" applyFill="1" applyBorder="1" applyAlignment="1">
      <alignment vertical="center"/>
    </xf>
    <xf numFmtId="0" fontId="40" fillId="0" borderId="44" xfId="5" applyFont="1" applyBorder="1" applyAlignment="1">
      <alignment vertical="center"/>
    </xf>
    <xf numFmtId="165" fontId="17" fillId="0" borderId="90" xfId="0" applyNumberFormat="1" applyFont="1" applyBorder="1" applyAlignment="1">
      <alignment horizontal="center" vertical="center"/>
    </xf>
    <xf numFmtId="0" fontId="35" fillId="0" borderId="74" xfId="0" applyFont="1" applyBorder="1" applyAlignment="1">
      <alignment vertical="center"/>
    </xf>
    <xf numFmtId="165" fontId="35" fillId="0" borderId="101" xfId="0" applyNumberFormat="1" applyFont="1" applyBorder="1" applyAlignment="1">
      <alignment horizontal="center" vertical="center" wrapText="1"/>
    </xf>
    <xf numFmtId="165" fontId="17" fillId="0" borderId="89" xfId="0" applyNumberFormat="1" applyFont="1" applyBorder="1" applyAlignment="1">
      <alignment horizontal="center" vertical="center" wrapText="1"/>
    </xf>
    <xf numFmtId="10" fontId="17" fillId="0" borderId="60" xfId="3" applyNumberFormat="1" applyFont="1" applyFill="1" applyBorder="1" applyAlignment="1">
      <alignment horizontal="center" vertical="center" wrapText="1"/>
    </xf>
    <xf numFmtId="10" fontId="8" fillId="0" borderId="17" xfId="1" applyNumberFormat="1" applyFont="1" applyBorder="1" applyAlignment="1"/>
    <xf numFmtId="0" fontId="35" fillId="0" borderId="75" xfId="0" applyFont="1" applyBorder="1" applyAlignment="1">
      <alignment vertical="center"/>
    </xf>
    <xf numFmtId="165" fontId="35" fillId="0" borderId="102" xfId="0" applyNumberFormat="1" applyFont="1" applyBorder="1" applyAlignment="1">
      <alignment horizontal="center" vertical="center" wrapText="1"/>
    </xf>
    <xf numFmtId="164" fontId="8" fillId="0" borderId="17" xfId="5" applyNumberFormat="1"/>
    <xf numFmtId="49" fontId="17" fillId="0" borderId="21" xfId="4" applyNumberFormat="1" applyFont="1" applyBorder="1" applyAlignment="1">
      <alignment horizontal="center" vertical="center" wrapText="1"/>
    </xf>
    <xf numFmtId="165" fontId="14" fillId="0" borderId="59" xfId="0" applyNumberFormat="1" applyFont="1" applyBorder="1" applyAlignment="1">
      <alignment horizontal="center" vertical="center" wrapText="1"/>
    </xf>
    <xf numFmtId="165" fontId="14" fillId="0" borderId="59" xfId="0" applyNumberFormat="1" applyFont="1" applyBorder="1" applyAlignment="1">
      <alignment horizontal="center" vertical="center"/>
    </xf>
    <xf numFmtId="10" fontId="14" fillId="0" borderId="60" xfId="0" applyNumberFormat="1" applyFont="1" applyBorder="1" applyAlignment="1">
      <alignment horizontal="center" vertical="center"/>
    </xf>
    <xf numFmtId="0" fontId="14" fillId="0" borderId="74" xfId="0" applyFont="1" applyBorder="1" applyAlignment="1">
      <alignment horizontal="left" vertical="center"/>
    </xf>
    <xf numFmtId="49" fontId="22" fillId="0" borderId="85" xfId="0" applyNumberFormat="1" applyFont="1" applyBorder="1" applyAlignment="1">
      <alignment vertical="center"/>
    </xf>
    <xf numFmtId="0" fontId="0" fillId="0" borderId="88" xfId="0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165" fontId="22" fillId="0" borderId="86" xfId="0" applyNumberFormat="1" applyFont="1" applyBorder="1" applyAlignment="1">
      <alignment horizontal="center" vertical="center"/>
    </xf>
    <xf numFmtId="10" fontId="22" fillId="0" borderId="87" xfId="0" applyNumberFormat="1" applyFont="1" applyBorder="1" applyAlignment="1">
      <alignment horizontal="center" vertical="center"/>
    </xf>
    <xf numFmtId="165" fontId="35" fillId="0" borderId="98" xfId="0" applyNumberFormat="1" applyFont="1" applyBorder="1" applyAlignment="1">
      <alignment horizontal="center" vertical="center" wrapText="1"/>
    </xf>
    <xf numFmtId="165" fontId="17" fillId="0" borderId="59" xfId="0" applyNumberFormat="1" applyFont="1" applyBorder="1" applyAlignment="1">
      <alignment horizontal="center" vertical="center" wrapText="1"/>
    </xf>
    <xf numFmtId="165" fontId="35" fillId="0" borderId="63" xfId="0" applyNumberFormat="1" applyFont="1" applyBorder="1" applyAlignment="1">
      <alignment horizontal="center" vertical="center" wrapText="1"/>
    </xf>
    <xf numFmtId="10" fontId="7" fillId="0" borderId="87" xfId="3" applyNumberFormat="1" applyFont="1" applyBorder="1" applyAlignment="1">
      <alignment horizontal="center" vertical="center" wrapText="1"/>
    </xf>
    <xf numFmtId="165" fontId="17" fillId="0" borderId="86" xfId="0" applyNumberFormat="1" applyFont="1" applyBorder="1" applyAlignment="1">
      <alignment horizontal="center" vertical="center" wrapText="1"/>
    </xf>
    <xf numFmtId="0" fontId="16" fillId="0" borderId="85" xfId="0" applyFont="1" applyBorder="1" applyAlignment="1">
      <alignment vertical="center"/>
    </xf>
    <xf numFmtId="0" fontId="17" fillId="0" borderId="86" xfId="0" applyFont="1" applyBorder="1" applyAlignment="1">
      <alignment horizontal="center" vertical="center" wrapText="1" readingOrder="1"/>
    </xf>
    <xf numFmtId="165" fontId="17" fillId="0" borderId="86" xfId="0" applyNumberFormat="1" applyFont="1" applyBorder="1" applyAlignment="1">
      <alignment horizontal="center" vertical="center"/>
    </xf>
    <xf numFmtId="165" fontId="17" fillId="0" borderId="86" xfId="7" applyNumberFormat="1" applyFont="1" applyFill="1" applyBorder="1" applyAlignment="1">
      <alignment horizontal="center" vertical="center"/>
    </xf>
    <xf numFmtId="10" fontId="17" fillId="0" borderId="87" xfId="0" applyNumberFormat="1" applyFont="1" applyBorder="1" applyAlignment="1">
      <alignment horizontal="center" vertical="center"/>
    </xf>
    <xf numFmtId="2" fontId="17" fillId="0" borderId="74" xfId="0" applyNumberFormat="1" applyFont="1" applyBorder="1" applyAlignment="1">
      <alignment vertical="center"/>
    </xf>
    <xf numFmtId="165" fontId="17" fillId="0" borderId="59" xfId="7" applyNumberFormat="1" applyFont="1" applyFill="1" applyBorder="1" applyAlignment="1">
      <alignment horizontal="center" vertical="center"/>
    </xf>
    <xf numFmtId="165" fontId="17" fillId="0" borderId="63" xfId="7" applyNumberFormat="1" applyFont="1" applyFill="1" applyBorder="1" applyAlignment="1">
      <alignment horizontal="center" vertical="center"/>
    </xf>
    <xf numFmtId="2" fontId="35" fillId="0" borderId="75" xfId="0" applyNumberFormat="1" applyFont="1" applyBorder="1" applyAlignment="1">
      <alignment vertical="center" wrapText="1"/>
    </xf>
    <xf numFmtId="49" fontId="17" fillId="0" borderId="85" xfId="0" applyNumberFormat="1" applyFont="1" applyBorder="1" applyAlignment="1">
      <alignment vertical="center"/>
    </xf>
    <xf numFmtId="0" fontId="0" fillId="0" borderId="57" xfId="0" applyBorder="1" applyAlignment="1">
      <alignment horizontal="center" vertical="center" wrapText="1"/>
    </xf>
    <xf numFmtId="49" fontId="17" fillId="0" borderId="86" xfId="0" applyNumberFormat="1" applyFont="1" applyBorder="1" applyAlignment="1">
      <alignment horizontal="center" vertical="center" wrapText="1"/>
    </xf>
    <xf numFmtId="10" fontId="17" fillId="0" borderId="87" xfId="1" applyNumberFormat="1" applyFont="1" applyBorder="1" applyAlignment="1">
      <alignment horizontal="center" vertical="center" wrapText="1"/>
    </xf>
    <xf numFmtId="10" fontId="17" fillId="0" borderId="60" xfId="1" applyNumberFormat="1" applyFont="1" applyFill="1" applyBorder="1" applyAlignment="1">
      <alignment horizontal="center" vertical="center"/>
    </xf>
    <xf numFmtId="0" fontId="17" fillId="0" borderId="86" xfId="0" applyFont="1" applyBorder="1" applyAlignment="1">
      <alignment horizontal="left" vertical="center" wrapText="1" readingOrder="1"/>
    </xf>
    <xf numFmtId="0" fontId="17" fillId="0" borderId="59" xfId="0" applyFont="1" applyBorder="1" applyAlignment="1">
      <alignment horizontal="left" vertical="center" wrapText="1" readingOrder="1"/>
    </xf>
    <xf numFmtId="0" fontId="16" fillId="0" borderId="63" xfId="0" applyFont="1" applyBorder="1" applyAlignment="1">
      <alignment horizontal="left" vertical="center" wrapText="1" readingOrder="1"/>
    </xf>
    <xf numFmtId="0" fontId="35" fillId="0" borderId="63" xfId="0" applyFont="1" applyBorder="1" applyAlignment="1">
      <alignment horizontal="left" vertical="center" wrapText="1" readingOrder="1"/>
    </xf>
    <xf numFmtId="44" fontId="8" fillId="0" borderId="17" xfId="5" applyNumberFormat="1"/>
    <xf numFmtId="0" fontId="35" fillId="0" borderId="89" xfId="0" applyFont="1" applyBorder="1" applyAlignment="1">
      <alignment horizontal="center" vertical="center" wrapText="1"/>
    </xf>
    <xf numFmtId="10" fontId="17" fillId="0" borderId="103" xfId="3" applyNumberFormat="1" applyFont="1" applyFill="1" applyBorder="1" applyAlignment="1">
      <alignment horizontal="center" vertical="center" wrapText="1"/>
    </xf>
    <xf numFmtId="0" fontId="35" fillId="0" borderId="83" xfId="0" applyFont="1" applyBorder="1" applyAlignment="1">
      <alignment vertical="center"/>
    </xf>
    <xf numFmtId="10" fontId="17" fillId="0" borderId="78" xfId="3" applyNumberFormat="1" applyFont="1" applyFill="1" applyBorder="1" applyAlignment="1">
      <alignment horizontal="center" vertical="center" wrapText="1"/>
    </xf>
    <xf numFmtId="0" fontId="35" fillId="0" borderId="104" xfId="0" applyFont="1" applyBorder="1" applyAlignment="1">
      <alignment vertical="center"/>
    </xf>
    <xf numFmtId="0" fontId="35" fillId="0" borderId="101" xfId="0" applyFont="1" applyBorder="1" applyAlignment="1">
      <alignment horizontal="center" vertical="center" wrapText="1"/>
    </xf>
    <xf numFmtId="10" fontId="17" fillId="0" borderId="64" xfId="3" applyNumberFormat="1" applyFont="1" applyFill="1" applyBorder="1" applyAlignment="1">
      <alignment horizontal="center" vertical="center" wrapText="1"/>
    </xf>
    <xf numFmtId="10" fontId="15" fillId="0" borderId="82" xfId="0" applyNumberFormat="1" applyFont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/>
    </xf>
    <xf numFmtId="165" fontId="17" fillId="0" borderId="19" xfId="4" applyNumberFormat="1" applyFont="1" applyFill="1" applyBorder="1" applyAlignment="1">
      <alignment horizontal="center" vertical="center" wrapText="1"/>
    </xf>
    <xf numFmtId="165" fontId="7" fillId="0" borderId="106" xfId="0" applyNumberFormat="1" applyFont="1" applyBorder="1" applyAlignment="1">
      <alignment horizontal="center" vertical="center"/>
    </xf>
    <xf numFmtId="165" fontId="7" fillId="0" borderId="107" xfId="0" applyNumberFormat="1" applyFont="1" applyBorder="1" applyAlignment="1">
      <alignment horizontal="center" vertical="center"/>
    </xf>
    <xf numFmtId="165" fontId="7" fillId="3" borderId="105" xfId="0" applyNumberFormat="1" applyFont="1" applyFill="1" applyBorder="1" applyAlignment="1">
      <alignment horizontal="center" vertical="center"/>
    </xf>
    <xf numFmtId="165" fontId="7" fillId="0" borderId="88" xfId="0" applyNumberFormat="1" applyFont="1" applyBorder="1" applyAlignment="1">
      <alignment horizontal="center" vertical="center"/>
    </xf>
    <xf numFmtId="164" fontId="0" fillId="0" borderId="0" xfId="7" applyFont="1" applyAlignment="1">
      <alignment vertical="center"/>
    </xf>
    <xf numFmtId="49" fontId="17" fillId="0" borderId="21" xfId="0" applyNumberFormat="1" applyFont="1" applyBorder="1" applyAlignment="1">
      <alignment horizontal="center" vertical="center" wrapText="1"/>
    </xf>
    <xf numFmtId="164" fontId="3" fillId="0" borderId="0" xfId="7" applyFont="1" applyAlignment="1">
      <alignment vertical="center"/>
    </xf>
    <xf numFmtId="165" fontId="22" fillId="3" borderId="86" xfId="0" applyNumberFormat="1" applyFont="1" applyFill="1" applyBorder="1" applyAlignment="1">
      <alignment horizontal="center" vertical="center"/>
    </xf>
    <xf numFmtId="165" fontId="22" fillId="3" borderId="59" xfId="0" applyNumberFormat="1" applyFont="1" applyFill="1" applyBorder="1" applyAlignment="1">
      <alignment horizontal="center" vertical="center"/>
    </xf>
    <xf numFmtId="165" fontId="22" fillId="3" borderId="19" xfId="0" applyNumberFormat="1" applyFont="1" applyFill="1" applyBorder="1" applyAlignment="1">
      <alignment horizontal="center" vertical="center"/>
    </xf>
    <xf numFmtId="165" fontId="22" fillId="3" borderId="63" xfId="0" applyNumberFormat="1" applyFont="1" applyFill="1" applyBorder="1" applyAlignment="1">
      <alignment horizontal="center" vertical="center"/>
    </xf>
    <xf numFmtId="165" fontId="17" fillId="3" borderId="86" xfId="0" applyNumberFormat="1" applyFont="1" applyFill="1" applyBorder="1" applyAlignment="1">
      <alignment horizontal="center" vertical="center"/>
    </xf>
    <xf numFmtId="165" fontId="17" fillId="3" borderId="59" xfId="0" applyNumberFormat="1" applyFont="1" applyFill="1" applyBorder="1" applyAlignment="1">
      <alignment horizontal="center" vertical="center"/>
    </xf>
    <xf numFmtId="165" fontId="17" fillId="3" borderId="19" xfId="0" applyNumberFormat="1" applyFont="1" applyFill="1" applyBorder="1" applyAlignment="1">
      <alignment horizontal="center" vertical="center"/>
    </xf>
    <xf numFmtId="165" fontId="17" fillId="3" borderId="63" xfId="0" applyNumberFormat="1" applyFont="1" applyFill="1" applyBorder="1" applyAlignment="1">
      <alignment horizontal="center" vertical="center"/>
    </xf>
    <xf numFmtId="165" fontId="17" fillId="3" borderId="86" xfId="0" applyNumberFormat="1" applyFont="1" applyFill="1" applyBorder="1" applyAlignment="1">
      <alignment horizontal="center" vertical="center" wrapText="1"/>
    </xf>
    <xf numFmtId="165" fontId="37" fillId="3" borderId="19" xfId="0" applyNumberFormat="1" applyFont="1" applyFill="1" applyBorder="1" applyAlignment="1">
      <alignment horizontal="center" vertical="center"/>
    </xf>
    <xf numFmtId="165" fontId="37" fillId="3" borderId="84" xfId="0" applyNumberFormat="1" applyFont="1" applyFill="1" applyBorder="1" applyAlignment="1">
      <alignment horizontal="center" vertical="center"/>
    </xf>
    <xf numFmtId="165" fontId="35" fillId="3" borderId="98" xfId="0" applyNumberFormat="1" applyFont="1" applyFill="1" applyBorder="1" applyAlignment="1">
      <alignment horizontal="center" vertical="center" wrapText="1"/>
    </xf>
    <xf numFmtId="165" fontId="35" fillId="3" borderId="65" xfId="0" applyNumberFormat="1" applyFont="1" applyFill="1" applyBorder="1" applyAlignment="1">
      <alignment horizontal="center" vertical="center" wrapText="1"/>
    </xf>
    <xf numFmtId="165" fontId="35" fillId="3" borderId="102" xfId="0" applyNumberFormat="1" applyFont="1" applyFill="1" applyBorder="1" applyAlignment="1">
      <alignment horizontal="center" vertical="center" wrapText="1"/>
    </xf>
    <xf numFmtId="165" fontId="35" fillId="3" borderId="101" xfId="0" applyNumberFormat="1" applyFont="1" applyFill="1" applyBorder="1" applyAlignment="1">
      <alignment horizontal="center" vertical="center" wrapText="1"/>
    </xf>
    <xf numFmtId="165" fontId="35" fillId="3" borderId="96" xfId="0" applyNumberFormat="1" applyFont="1" applyFill="1" applyBorder="1" applyAlignment="1">
      <alignment horizontal="center" vertical="center" wrapText="1"/>
    </xf>
    <xf numFmtId="165" fontId="35" fillId="3" borderId="19" xfId="0" applyNumberFormat="1" applyFont="1" applyFill="1" applyBorder="1" applyAlignment="1">
      <alignment horizontal="center" vertical="center" wrapText="1"/>
    </xf>
    <xf numFmtId="165" fontId="35" fillId="3" borderId="63" xfId="0" applyNumberFormat="1" applyFont="1" applyFill="1" applyBorder="1" applyAlignment="1">
      <alignment horizontal="center" vertical="center" wrapText="1"/>
    </xf>
    <xf numFmtId="165" fontId="17" fillId="3" borderId="31" xfId="4" applyNumberFormat="1" applyFont="1" applyFill="1" applyBorder="1" applyAlignment="1">
      <alignment horizontal="center" vertical="center"/>
    </xf>
    <xf numFmtId="165" fontId="17" fillId="3" borderId="65" xfId="4" applyNumberFormat="1" applyFont="1" applyFill="1" applyBorder="1" applyAlignment="1">
      <alignment horizontal="center" vertical="center"/>
    </xf>
    <xf numFmtId="165" fontId="35" fillId="3" borderId="65" xfId="4" applyNumberFormat="1" applyFont="1" applyFill="1" applyBorder="1" applyAlignment="1">
      <alignment horizontal="center" vertical="center"/>
    </xf>
    <xf numFmtId="165" fontId="17" fillId="3" borderId="80" xfId="4" applyNumberFormat="1" applyFont="1" applyFill="1" applyBorder="1" applyAlignment="1">
      <alignment horizontal="center" vertical="center"/>
    </xf>
    <xf numFmtId="165" fontId="17" fillId="3" borderId="19" xfId="0" applyNumberFormat="1" applyFont="1" applyFill="1" applyBorder="1" applyAlignment="1">
      <alignment horizontal="center" vertical="center" wrapText="1"/>
    </xf>
    <xf numFmtId="165" fontId="35" fillId="3" borderId="21" xfId="0" applyNumberFormat="1" applyFont="1" applyFill="1" applyBorder="1" applyAlignment="1">
      <alignment horizontal="center" vertical="center" wrapText="1"/>
    </xf>
    <xf numFmtId="10" fontId="7" fillId="0" borderId="52" xfId="0" applyNumberFormat="1" applyFont="1" applyBorder="1" applyAlignment="1">
      <alignment horizontal="center" vertical="center"/>
    </xf>
    <xf numFmtId="10" fontId="7" fillId="0" borderId="105" xfId="0" applyNumberFormat="1" applyFont="1" applyBorder="1" applyAlignment="1">
      <alignment horizontal="center" vertical="center"/>
    </xf>
    <xf numFmtId="0" fontId="17" fillId="3" borderId="23" xfId="0" applyFont="1" applyFill="1" applyBorder="1" applyAlignment="1">
      <alignment vertical="center"/>
    </xf>
    <xf numFmtId="0" fontId="17" fillId="3" borderId="63" xfId="0" applyFont="1" applyFill="1" applyBorder="1" applyAlignment="1">
      <alignment vertical="center" wrapText="1"/>
    </xf>
    <xf numFmtId="10" fontId="17" fillId="0" borderId="64" xfId="0" applyNumberFormat="1" applyFont="1" applyBorder="1" applyAlignment="1">
      <alignment horizontal="center" vertical="center"/>
    </xf>
    <xf numFmtId="165" fontId="7" fillId="0" borderId="86" xfId="0" applyNumberFormat="1" applyFont="1" applyBorder="1" applyAlignment="1">
      <alignment horizontal="right" vertical="center"/>
    </xf>
    <xf numFmtId="165" fontId="7" fillId="0" borderId="97" xfId="0" applyNumberFormat="1" applyFont="1" applyBorder="1" applyAlignment="1">
      <alignment horizontal="center" vertical="center"/>
    </xf>
    <xf numFmtId="164" fontId="17" fillId="0" borderId="90" xfId="0" applyNumberFormat="1" applyFont="1" applyBorder="1" applyAlignment="1">
      <alignment horizontal="center" vertical="center"/>
    </xf>
    <xf numFmtId="164" fontId="17" fillId="0" borderId="19" xfId="0" applyNumberFormat="1" applyFont="1" applyBorder="1" applyAlignment="1">
      <alignment horizontal="center" vertical="center"/>
    </xf>
    <xf numFmtId="0" fontId="22" fillId="0" borderId="86" xfId="0" applyFont="1" applyFill="1" applyBorder="1" applyAlignment="1">
      <alignment horizontal="left" vertical="center" wrapText="1"/>
    </xf>
    <xf numFmtId="0" fontId="22" fillId="0" borderId="59" xfId="0" applyFont="1" applyFill="1" applyBorder="1" applyAlignment="1">
      <alignment horizontal="left" vertical="center" wrapText="1"/>
    </xf>
    <xf numFmtId="0" fontId="22" fillId="0" borderId="19" xfId="0" applyFont="1" applyFill="1" applyBorder="1" applyAlignment="1">
      <alignment horizontal="left" vertical="center" wrapText="1"/>
    </xf>
    <xf numFmtId="0" fontId="22" fillId="0" borderId="84" xfId="0" applyFont="1" applyFill="1" applyBorder="1" applyAlignment="1">
      <alignment horizontal="left" vertical="center" wrapText="1"/>
    </xf>
    <xf numFmtId="0" fontId="16" fillId="0" borderId="86" xfId="0" applyFont="1" applyFill="1" applyBorder="1" applyAlignment="1">
      <alignment vertical="center" wrapText="1"/>
    </xf>
    <xf numFmtId="49" fontId="17" fillId="0" borderId="86" xfId="0" applyNumberFormat="1" applyFont="1" applyFill="1" applyBorder="1" applyAlignment="1">
      <alignment horizontal="left" vertical="center" wrapText="1"/>
    </xf>
    <xf numFmtId="49" fontId="17" fillId="0" borderId="98" xfId="0" applyNumberFormat="1" applyFont="1" applyFill="1" applyBorder="1" applyAlignment="1">
      <alignment horizontal="left" vertical="center" wrapText="1"/>
    </xf>
    <xf numFmtId="49" fontId="17" fillId="0" borderId="65" xfId="0" applyNumberFormat="1" applyFont="1" applyFill="1" applyBorder="1" applyAlignment="1">
      <alignment horizontal="left" vertical="center" wrapText="1"/>
    </xf>
    <xf numFmtId="49" fontId="17" fillId="0" borderId="97" xfId="0" applyNumberFormat="1" applyFont="1" applyFill="1" applyBorder="1" applyAlignment="1">
      <alignment horizontal="left" vertical="center" wrapText="1"/>
    </xf>
    <xf numFmtId="0" fontId="35" fillId="0" borderId="59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35" fillId="0" borderId="63" xfId="0" applyFont="1" applyFill="1" applyBorder="1" applyAlignment="1">
      <alignment horizontal="left" vertical="center" wrapText="1"/>
    </xf>
    <xf numFmtId="0" fontId="35" fillId="0" borderId="89" xfId="0" applyFont="1" applyFill="1" applyBorder="1" applyAlignment="1">
      <alignment horizontal="left" vertical="center" wrapText="1"/>
    </xf>
    <xf numFmtId="0" fontId="35" fillId="0" borderId="23" xfId="0" applyFont="1" applyFill="1" applyBorder="1" applyAlignment="1">
      <alignment horizontal="left" vertical="center" wrapText="1"/>
    </xf>
    <xf numFmtId="0" fontId="17" fillId="0" borderId="23" xfId="0" applyFont="1" applyFill="1" applyBorder="1" applyAlignment="1">
      <alignment horizontal="left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vertical="center"/>
    </xf>
    <xf numFmtId="0" fontId="17" fillId="0" borderId="23" xfId="0" applyFont="1" applyFill="1" applyBorder="1" applyAlignment="1">
      <alignment vertical="center" wrapText="1"/>
    </xf>
    <xf numFmtId="0" fontId="17" fillId="0" borderId="19" xfId="0" applyFont="1" applyFill="1" applyBorder="1" applyAlignment="1">
      <alignment vertical="center" wrapText="1"/>
    </xf>
    <xf numFmtId="0" fontId="17" fillId="0" borderId="21" xfId="0" applyFont="1" applyFill="1" applyBorder="1" applyAlignment="1">
      <alignment vertical="center" wrapText="1"/>
    </xf>
    <xf numFmtId="0" fontId="17" fillId="0" borderId="23" xfId="0" applyFont="1" applyFill="1" applyBorder="1" applyAlignment="1">
      <alignment horizontal="left" vertical="center"/>
    </xf>
    <xf numFmtId="49" fontId="44" fillId="0" borderId="17" xfId="0" applyNumberFormat="1" applyFont="1" applyFill="1" applyBorder="1" applyAlignment="1">
      <alignment vertical="center"/>
    </xf>
    <xf numFmtId="49" fontId="18" fillId="0" borderId="17" xfId="0" applyNumberFormat="1" applyFont="1" applyFill="1" applyBorder="1" applyAlignment="1">
      <alignment vertical="center"/>
    </xf>
    <xf numFmtId="0" fontId="17" fillId="0" borderId="93" xfId="0" applyFont="1" applyFill="1" applyBorder="1" applyAlignment="1">
      <alignment vertical="center"/>
    </xf>
    <xf numFmtId="0" fontId="17" fillId="0" borderId="33" xfId="0" applyFont="1" applyFill="1" applyBorder="1" applyAlignment="1">
      <alignment vertical="center" wrapText="1"/>
    </xf>
    <xf numFmtId="0" fontId="17" fillId="0" borderId="90" xfId="0" applyFont="1" applyFill="1" applyBorder="1" applyAlignment="1">
      <alignment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49" fontId="46" fillId="0" borderId="17" xfId="0" applyNumberFormat="1" applyFont="1" applyFill="1" applyBorder="1" applyAlignment="1">
      <alignment vertical="center"/>
    </xf>
    <xf numFmtId="49" fontId="17" fillId="0" borderId="23" xfId="4" applyNumberFormat="1" applyFont="1" applyFill="1" applyBorder="1" applyAlignment="1">
      <alignment horizontal="left" vertical="center"/>
    </xf>
    <xf numFmtId="0" fontId="17" fillId="0" borderId="19" xfId="4" applyFont="1" applyFill="1" applyBorder="1" applyAlignment="1">
      <alignment horizontal="left" vertical="center" wrapText="1"/>
    </xf>
    <xf numFmtId="0" fontId="17" fillId="0" borderId="21" xfId="4" applyFont="1" applyFill="1" applyBorder="1" applyAlignment="1">
      <alignment horizontal="left" vertical="center" wrapText="1"/>
    </xf>
    <xf numFmtId="165" fontId="35" fillId="0" borderId="65" xfId="0" applyNumberFormat="1" applyFont="1" applyFill="1" applyBorder="1" applyAlignment="1">
      <alignment horizontal="center" vertical="center" wrapText="1"/>
    </xf>
    <xf numFmtId="165" fontId="17" fillId="0" borderId="19" xfId="0" applyNumberFormat="1" applyFont="1" applyFill="1" applyBorder="1" applyAlignment="1">
      <alignment horizontal="center" vertical="center" wrapText="1"/>
    </xf>
    <xf numFmtId="165" fontId="14" fillId="0" borderId="21" xfId="0" applyNumberFormat="1" applyFont="1" applyBorder="1" applyAlignment="1">
      <alignment horizontal="center" vertical="center"/>
    </xf>
    <xf numFmtId="10" fontId="14" fillId="0" borderId="81" xfId="0" applyNumberFormat="1" applyFont="1" applyBorder="1" applyAlignment="1">
      <alignment horizontal="center" vertical="center"/>
    </xf>
    <xf numFmtId="165" fontId="17" fillId="0" borderId="84" xfId="0" applyNumberFormat="1" applyFont="1" applyBorder="1" applyAlignment="1">
      <alignment horizontal="center" vertical="center"/>
    </xf>
    <xf numFmtId="165" fontId="14" fillId="0" borderId="84" xfId="0" applyNumberFormat="1" applyFont="1" applyBorder="1" applyAlignment="1">
      <alignment horizontal="center" vertical="center"/>
    </xf>
    <xf numFmtId="10" fontId="14" fillId="0" borderId="82" xfId="0" applyNumberFormat="1" applyFont="1" applyBorder="1" applyAlignment="1">
      <alignment horizontal="center" vertical="center"/>
    </xf>
    <xf numFmtId="165" fontId="14" fillId="0" borderId="19" xfId="0" applyNumberFormat="1" applyFont="1" applyFill="1" applyBorder="1" applyAlignment="1">
      <alignment horizontal="center" vertical="center" wrapText="1"/>
    </xf>
    <xf numFmtId="165" fontId="14" fillId="0" borderId="19" xfId="0" applyNumberFormat="1" applyFont="1" applyFill="1" applyBorder="1" applyAlignment="1">
      <alignment horizontal="center" vertical="center"/>
    </xf>
    <xf numFmtId="165" fontId="14" fillId="0" borderId="63" xfId="0" applyNumberFormat="1" applyFont="1" applyFill="1" applyBorder="1" applyAlignment="1">
      <alignment horizontal="center" vertical="center" wrapText="1"/>
    </xf>
    <xf numFmtId="165" fontId="14" fillId="0" borderId="63" xfId="0" applyNumberFormat="1" applyFont="1" applyFill="1" applyBorder="1" applyAlignment="1">
      <alignment horizontal="center" vertical="center"/>
    </xf>
    <xf numFmtId="165" fontId="15" fillId="0" borderId="89" xfId="0" applyNumberFormat="1" applyFont="1" applyBorder="1" applyAlignment="1">
      <alignment horizontal="center" vertical="center" wrapText="1"/>
    </xf>
    <xf numFmtId="165" fontId="15" fillId="0" borderId="103" xfId="0" applyNumberFormat="1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left" vertical="center"/>
    </xf>
    <xf numFmtId="165" fontId="14" fillId="0" borderId="23" xfId="0" applyNumberFormat="1" applyFont="1" applyFill="1" applyBorder="1" applyAlignment="1">
      <alignment horizontal="center" vertical="center" wrapText="1"/>
    </xf>
    <xf numFmtId="165" fontId="14" fillId="0" borderId="23" xfId="0" applyNumberFormat="1" applyFont="1" applyFill="1" applyBorder="1" applyAlignment="1">
      <alignment horizontal="center" vertical="center"/>
    </xf>
    <xf numFmtId="10" fontId="14" fillId="0" borderId="62" xfId="0" applyNumberFormat="1" applyFont="1" applyFill="1" applyBorder="1" applyAlignment="1">
      <alignment horizontal="center" vertical="center"/>
    </xf>
    <xf numFmtId="165" fontId="17" fillId="0" borderId="65" xfId="0" applyNumberFormat="1" applyFont="1" applyFill="1" applyBorder="1" applyAlignment="1">
      <alignment horizontal="center" vertical="center"/>
    </xf>
    <xf numFmtId="165" fontId="17" fillId="0" borderId="80" xfId="0" applyNumberFormat="1" applyFont="1" applyFill="1" applyBorder="1" applyAlignment="1">
      <alignment horizontal="center" vertical="center"/>
    </xf>
    <xf numFmtId="165" fontId="17" fillId="0" borderId="97" xfId="0" applyNumberFormat="1" applyFont="1" applyFill="1" applyBorder="1" applyAlignment="1">
      <alignment horizontal="center" vertical="center"/>
    </xf>
    <xf numFmtId="165" fontId="14" fillId="0" borderId="31" xfId="0" applyNumberFormat="1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 wrapText="1"/>
    </xf>
    <xf numFmtId="0" fontId="14" fillId="0" borderId="90" xfId="0" applyFont="1" applyBorder="1" applyAlignment="1">
      <alignment horizontal="left" vertical="center"/>
    </xf>
    <xf numFmtId="0" fontId="17" fillId="0" borderId="90" xfId="0" applyFont="1" applyBorder="1" applyAlignment="1">
      <alignment horizontal="left" vertical="center" wrapText="1"/>
    </xf>
    <xf numFmtId="165" fontId="15" fillId="0" borderId="101" xfId="0" applyNumberFormat="1" applyFont="1" applyBorder="1" applyAlignment="1">
      <alignment horizontal="center" vertical="center" wrapText="1"/>
    </xf>
    <xf numFmtId="165" fontId="17" fillId="0" borderId="102" xfId="0" applyNumberFormat="1" applyFont="1" applyFill="1" applyBorder="1" applyAlignment="1">
      <alignment horizontal="center" vertical="center"/>
    </xf>
    <xf numFmtId="165" fontId="35" fillId="0" borderId="23" xfId="0" applyNumberFormat="1" applyFont="1" applyFill="1" applyBorder="1" applyAlignment="1">
      <alignment horizontal="center" vertical="center"/>
    </xf>
    <xf numFmtId="165" fontId="17" fillId="0" borderId="65" xfId="4" applyNumberFormat="1" applyFont="1" applyFill="1" applyBorder="1" applyAlignment="1">
      <alignment horizontal="center" vertical="center"/>
    </xf>
    <xf numFmtId="165" fontId="17" fillId="0" borderId="19" xfId="0" applyNumberFormat="1" applyFont="1" applyFill="1" applyBorder="1" applyAlignment="1">
      <alignment horizontal="center" vertical="center"/>
    </xf>
    <xf numFmtId="165" fontId="17" fillId="0" borderId="23" xfId="0" applyNumberFormat="1" applyFont="1" applyFill="1" applyBorder="1" applyAlignment="1">
      <alignment horizontal="center" vertical="center"/>
    </xf>
    <xf numFmtId="0" fontId="41" fillId="3" borderId="17" xfId="0" applyFont="1" applyFill="1" applyBorder="1" applyAlignment="1">
      <alignment horizontal="center" vertical="center" wrapText="1"/>
    </xf>
    <xf numFmtId="0" fontId="32" fillId="3" borderId="17" xfId="0" applyFont="1" applyFill="1" applyBorder="1" applyAlignment="1">
      <alignment horizontal="center" vertical="center"/>
    </xf>
    <xf numFmtId="0" fontId="40" fillId="0" borderId="44" xfId="5" applyFont="1" applyBorder="1" applyAlignment="1">
      <alignment horizontal="center" vertical="center"/>
    </xf>
    <xf numFmtId="0" fontId="8" fillId="0" borderId="17" xfId="5" applyAlignment="1">
      <alignment horizontal="left" wrapText="1"/>
    </xf>
    <xf numFmtId="0" fontId="29" fillId="8" borderId="53" xfId="5" applyFont="1" applyFill="1" applyBorder="1" applyAlignment="1">
      <alignment horizontal="center" vertical="center" wrapText="1" readingOrder="1"/>
    </xf>
    <xf numFmtId="0" fontId="3" fillId="0" borderId="100" xfId="5" applyFont="1" applyBorder="1" applyAlignment="1">
      <alignment horizontal="center" readingOrder="1"/>
    </xf>
    <xf numFmtId="0" fontId="3" fillId="0" borderId="100" xfId="5" applyFont="1" applyBorder="1"/>
    <xf numFmtId="0" fontId="38" fillId="8" borderId="53" xfId="5" applyFont="1" applyFill="1" applyBorder="1" applyAlignment="1">
      <alignment horizontal="center" vertical="center" wrapText="1" readingOrder="1"/>
    </xf>
    <xf numFmtId="0" fontId="16" fillId="0" borderId="100" xfId="5" applyFont="1" applyBorder="1"/>
    <xf numFmtId="0" fontId="31" fillId="7" borderId="53" xfId="5" applyFont="1" applyFill="1" applyBorder="1" applyAlignment="1">
      <alignment horizontal="center" vertical="center" wrapText="1" readingOrder="1"/>
    </xf>
    <xf numFmtId="0" fontId="28" fillId="7" borderId="37" xfId="5" applyFont="1" applyFill="1" applyBorder="1" applyAlignment="1">
      <alignment horizontal="center" vertical="center" wrapText="1" readingOrder="1"/>
    </xf>
    <xf numFmtId="0" fontId="3" fillId="0" borderId="39" xfId="5" applyFont="1" applyBorder="1"/>
    <xf numFmtId="0" fontId="3" fillId="0" borderId="54" xfId="5" applyFont="1" applyBorder="1"/>
    <xf numFmtId="0" fontId="3" fillId="0" borderId="99" xfId="5" applyFont="1" applyBorder="1"/>
    <xf numFmtId="0" fontId="31" fillId="7" borderId="38" xfId="5" applyFont="1" applyFill="1" applyBorder="1" applyAlignment="1">
      <alignment horizontal="center" vertical="center" readingOrder="1"/>
    </xf>
    <xf numFmtId="0" fontId="33" fillId="0" borderId="38" xfId="5" applyFont="1" applyBorder="1" applyAlignment="1">
      <alignment vertical="center" readingOrder="1"/>
    </xf>
    <xf numFmtId="0" fontId="33" fillId="0" borderId="39" xfId="5" applyFont="1" applyBorder="1" applyAlignment="1">
      <alignment vertical="center" readingOrder="1"/>
    </xf>
    <xf numFmtId="0" fontId="21" fillId="0" borderId="92" xfId="0" applyFont="1" applyBorder="1" applyAlignment="1">
      <alignment horizontal="right" vertical="center"/>
    </xf>
    <xf numFmtId="0" fontId="21" fillId="0" borderId="84" xfId="0" applyFont="1" applyBorder="1" applyAlignment="1">
      <alignment horizontal="right" vertical="center"/>
    </xf>
    <xf numFmtId="0" fontId="4" fillId="0" borderId="17" xfId="0" applyFont="1" applyBorder="1" applyAlignment="1">
      <alignment horizontal="center" vertical="center"/>
    </xf>
    <xf numFmtId="0" fontId="42" fillId="3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49" fontId="21" fillId="0" borderId="74" xfId="0" applyNumberFormat="1" applyFont="1" applyBorder="1" applyAlignment="1">
      <alignment horizontal="center" vertical="center"/>
    </xf>
    <xf numFmtId="0" fontId="20" fillId="0" borderId="75" xfId="0" applyFont="1" applyBorder="1"/>
    <xf numFmtId="165" fontId="21" fillId="0" borderId="59" xfId="0" applyNumberFormat="1" applyFont="1" applyBorder="1" applyAlignment="1">
      <alignment horizontal="center" vertical="center" wrapText="1"/>
    </xf>
    <xf numFmtId="0" fontId="20" fillId="0" borderId="59" xfId="0" applyFont="1" applyBorder="1"/>
    <xf numFmtId="0" fontId="20" fillId="0" borderId="60" xfId="0" applyFont="1" applyBorder="1"/>
    <xf numFmtId="0" fontId="21" fillId="0" borderId="59" xfId="0" applyFont="1" applyBorder="1" applyAlignment="1">
      <alignment horizontal="center" vertical="center" wrapText="1"/>
    </xf>
    <xf numFmtId="0" fontId="20" fillId="0" borderId="63" xfId="0" applyFont="1" applyBorder="1"/>
    <xf numFmtId="0" fontId="21" fillId="0" borderId="89" xfId="0" applyFont="1" applyBorder="1" applyAlignment="1">
      <alignment horizontal="center" vertical="center" wrapText="1"/>
    </xf>
    <xf numFmtId="0" fontId="21" fillId="0" borderId="84" xfId="0" applyFont="1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90" xfId="0" applyBorder="1" applyAlignment="1">
      <alignment horizontal="center" vertical="center" wrapText="1"/>
    </xf>
    <xf numFmtId="0" fontId="0" fillId="0" borderId="84" xfId="0" applyBorder="1" applyAlignment="1">
      <alignment horizontal="center" vertical="center" wrapText="1"/>
    </xf>
    <xf numFmtId="0" fontId="17" fillId="0" borderId="89" xfId="0" applyFont="1" applyBorder="1" applyAlignment="1">
      <alignment horizontal="center" vertical="center" wrapText="1" readingOrder="1"/>
    </xf>
    <xf numFmtId="0" fontId="17" fillId="0" borderId="90" xfId="0" applyFont="1" applyBorder="1" applyAlignment="1">
      <alignment horizontal="center" vertical="center" wrapText="1" readingOrder="1"/>
    </xf>
    <xf numFmtId="0" fontId="17" fillId="0" borderId="84" xfId="0" applyFont="1" applyBorder="1" applyAlignment="1">
      <alignment horizontal="center" vertical="center" wrapText="1" readingOrder="1"/>
    </xf>
    <xf numFmtId="49" fontId="7" fillId="0" borderId="53" xfId="0" applyNumberFormat="1" applyFont="1" applyBorder="1" applyAlignment="1">
      <alignment horizontal="right" vertical="center"/>
    </xf>
    <xf numFmtId="49" fontId="7" fillId="0" borderId="57" xfId="0" applyNumberFormat="1" applyFont="1" applyBorder="1" applyAlignment="1">
      <alignment horizontal="right" vertical="center"/>
    </xf>
    <xf numFmtId="49" fontId="7" fillId="0" borderId="88" xfId="0" applyNumberFormat="1" applyFont="1" applyBorder="1" applyAlignment="1">
      <alignment horizontal="right" vertical="center"/>
    </xf>
    <xf numFmtId="49" fontId="43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7" fillId="0" borderId="23" xfId="0" applyFont="1" applyBorder="1" applyAlignment="1">
      <alignment horizontal="center" vertical="center" wrapText="1" readingOrder="1"/>
    </xf>
    <xf numFmtId="0" fontId="17" fillId="0" borderId="21" xfId="0" applyFont="1" applyBorder="1" applyAlignment="1">
      <alignment horizontal="center" vertical="center" wrapText="1" readingOrder="1"/>
    </xf>
    <xf numFmtId="49" fontId="7" fillId="0" borderId="74" xfId="0" applyNumberFormat="1" applyFont="1" applyBorder="1" applyAlignment="1">
      <alignment horizontal="center" vertical="center"/>
    </xf>
    <xf numFmtId="0" fontId="16" fillId="0" borderId="75" xfId="0" applyFont="1" applyBorder="1"/>
    <xf numFmtId="0" fontId="7" fillId="0" borderId="59" xfId="0" applyFont="1" applyBorder="1" applyAlignment="1">
      <alignment horizontal="center" vertical="center" wrapText="1"/>
    </xf>
    <xf numFmtId="0" fontId="16" fillId="0" borderId="63" xfId="0" applyFont="1" applyBorder="1"/>
    <xf numFmtId="165" fontId="7" fillId="0" borderId="59" xfId="0" applyNumberFormat="1" applyFont="1" applyBorder="1" applyAlignment="1">
      <alignment horizontal="center" vertical="center" wrapText="1"/>
    </xf>
    <xf numFmtId="0" fontId="16" fillId="0" borderId="60" xfId="0" applyFont="1" applyBorder="1"/>
    <xf numFmtId="0" fontId="16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 readingOrder="1"/>
    </xf>
    <xf numFmtId="0" fontId="17" fillId="0" borderId="19" xfId="0" applyFont="1" applyBorder="1" applyAlignment="1">
      <alignment horizontal="center" vertical="center" wrapText="1" readingOrder="1"/>
    </xf>
    <xf numFmtId="0" fontId="17" fillId="0" borderId="63" xfId="0" applyFont="1" applyBorder="1" applyAlignment="1">
      <alignment horizontal="center" vertical="center" wrapText="1" readingOrder="1"/>
    </xf>
    <xf numFmtId="0" fontId="1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49" fontId="7" fillId="0" borderId="54" xfId="0" applyNumberFormat="1" applyFont="1" applyBorder="1" applyAlignment="1">
      <alignment horizontal="right" vertical="center"/>
    </xf>
    <xf numFmtId="49" fontId="7" fillId="0" borderId="44" xfId="0" applyNumberFormat="1" applyFont="1" applyBorder="1" applyAlignment="1">
      <alignment horizontal="right" vertical="center"/>
    </xf>
    <xf numFmtId="49" fontId="7" fillId="0" borderId="97" xfId="0" applyNumberFormat="1" applyFont="1" applyBorder="1" applyAlignment="1">
      <alignment horizontal="right" vertical="center"/>
    </xf>
    <xf numFmtId="165" fontId="7" fillId="0" borderId="46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/>
    </xf>
    <xf numFmtId="165" fontId="7" fillId="0" borderId="55" xfId="0" applyNumberFormat="1" applyFont="1" applyBorder="1" applyAlignment="1">
      <alignment horizontal="center" vertical="center" wrapText="1"/>
    </xf>
    <xf numFmtId="165" fontId="16" fillId="0" borderId="46" xfId="0" applyNumberFormat="1" applyFont="1" applyBorder="1" applyAlignment="1">
      <alignment horizontal="center" vertical="center"/>
    </xf>
    <xf numFmtId="49" fontId="17" fillId="0" borderId="59" xfId="0" applyNumberFormat="1" applyFont="1" applyBorder="1" applyAlignment="1">
      <alignment horizontal="center" vertical="center" wrapText="1"/>
    </xf>
    <xf numFmtId="49" fontId="17" fillId="0" borderId="19" xfId="0" applyNumberFormat="1" applyFont="1" applyBorder="1" applyAlignment="1">
      <alignment horizontal="center" vertical="center" wrapText="1"/>
    </xf>
    <xf numFmtId="49" fontId="17" fillId="0" borderId="63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/>
    </xf>
    <xf numFmtId="0" fontId="16" fillId="0" borderId="59" xfId="0" applyFont="1" applyBorder="1"/>
    <xf numFmtId="49" fontId="4" fillId="0" borderId="17" xfId="0" applyNumberFormat="1" applyFont="1" applyBorder="1" applyAlignment="1">
      <alignment horizontal="left" vertical="center"/>
    </xf>
    <xf numFmtId="49" fontId="7" fillId="0" borderId="85" xfId="0" applyNumberFormat="1" applyFont="1" applyBorder="1" applyAlignment="1">
      <alignment horizontal="right" vertical="center"/>
    </xf>
    <xf numFmtId="49" fontId="7" fillId="0" borderId="86" xfId="0" applyNumberFormat="1" applyFont="1" applyBorder="1" applyAlignment="1">
      <alignment horizontal="right" vertical="center"/>
    </xf>
    <xf numFmtId="0" fontId="16" fillId="0" borderId="4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16" fillId="0" borderId="48" xfId="0" applyFont="1" applyBorder="1"/>
    <xf numFmtId="0" fontId="35" fillId="0" borderId="98" xfId="0" applyFont="1" applyBorder="1" applyAlignment="1">
      <alignment horizontal="center" vertical="center" wrapText="1"/>
    </xf>
    <xf numFmtId="0" fontId="35" fillId="0" borderId="65" xfId="0" applyFont="1" applyBorder="1" applyAlignment="1">
      <alignment horizontal="center" vertical="center" wrapText="1"/>
    </xf>
    <xf numFmtId="0" fontId="35" fillId="0" borderId="102" xfId="0" applyFont="1" applyBorder="1" applyAlignment="1">
      <alignment horizontal="center" vertical="center" wrapText="1"/>
    </xf>
    <xf numFmtId="0" fontId="35" fillId="0" borderId="59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63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84" xfId="0" applyFont="1" applyBorder="1" applyAlignment="1">
      <alignment horizontal="center" vertical="center" wrapText="1"/>
    </xf>
    <xf numFmtId="0" fontId="35" fillId="0" borderId="89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5" fillId="0" borderId="53" xfId="0" applyFont="1" applyBorder="1" applyAlignment="1">
      <alignment horizontal="right" vertical="center"/>
    </xf>
    <xf numFmtId="0" fontId="15" fillId="0" borderId="57" xfId="0" applyFont="1" applyBorder="1" applyAlignment="1">
      <alignment horizontal="right" vertical="center"/>
    </xf>
    <xf numFmtId="0" fontId="15" fillId="0" borderId="100" xfId="0" applyFont="1" applyBorder="1" applyAlignment="1">
      <alignment horizontal="right" vertical="center"/>
    </xf>
    <xf numFmtId="0" fontId="15" fillId="0" borderId="60" xfId="0" applyFont="1" applyBorder="1" applyAlignment="1">
      <alignment horizontal="center" vertical="center" wrapText="1"/>
    </xf>
    <xf numFmtId="0" fontId="15" fillId="0" borderId="81" xfId="0" applyFont="1" applyBorder="1" applyAlignment="1">
      <alignment horizontal="center" vertical="center" wrapText="1"/>
    </xf>
    <xf numFmtId="165" fontId="15" fillId="0" borderId="101" xfId="0" applyNumberFormat="1" applyFont="1" applyBorder="1" applyAlignment="1">
      <alignment horizontal="center" vertical="center" wrapText="1"/>
    </xf>
    <xf numFmtId="165" fontId="15" fillId="0" borderId="89" xfId="0" applyNumberFormat="1" applyFont="1" applyBorder="1" applyAlignment="1">
      <alignment horizontal="center" vertical="center" wrapText="1"/>
    </xf>
    <xf numFmtId="165" fontId="15" fillId="0" borderId="103" xfId="0" applyNumberFormat="1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/>
    </xf>
    <xf numFmtId="0" fontId="15" fillId="0" borderId="61" xfId="0" applyFont="1" applyBorder="1" applyAlignment="1">
      <alignment horizontal="center" vertical="center"/>
    </xf>
    <xf numFmtId="0" fontId="15" fillId="0" borderId="5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63" xfId="0" applyFont="1" applyBorder="1" applyAlignment="1">
      <alignment horizontal="center" vertical="center" wrapText="1"/>
    </xf>
    <xf numFmtId="0" fontId="17" fillId="0" borderId="19" xfId="0" applyFont="1" applyFill="1" applyBorder="1" applyAlignment="1">
      <alignment horizontal="left" vertical="center" wrapText="1"/>
    </xf>
    <xf numFmtId="0" fontId="17" fillId="0" borderId="63" xfId="0" applyFont="1" applyFill="1" applyBorder="1" applyAlignment="1">
      <alignment horizontal="left" vertical="center" wrapText="1"/>
    </xf>
    <xf numFmtId="0" fontId="17" fillId="0" borderId="5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5" fontId="5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49" fontId="7" fillId="0" borderId="53" xfId="4" applyNumberFormat="1" applyFont="1" applyBorder="1" applyAlignment="1">
      <alignment horizontal="right" vertical="center"/>
    </xf>
    <xf numFmtId="49" fontId="7" fillId="0" borderId="57" xfId="4" applyNumberFormat="1" applyFont="1" applyBorder="1" applyAlignment="1">
      <alignment horizontal="right" vertical="center"/>
    </xf>
    <xf numFmtId="49" fontId="7" fillId="0" borderId="88" xfId="4" applyNumberFormat="1" applyFont="1" applyBorder="1" applyAlignment="1">
      <alignment horizontal="right" vertical="center"/>
    </xf>
    <xf numFmtId="0" fontId="4" fillId="0" borderId="17" xfId="4" applyFont="1" applyAlignment="1">
      <alignment horizontal="left" vertical="center"/>
    </xf>
    <xf numFmtId="49" fontId="17" fillId="0" borderId="19" xfId="4" applyNumberFormat="1" applyFont="1" applyBorder="1" applyAlignment="1">
      <alignment horizontal="center" vertical="center" wrapText="1"/>
    </xf>
    <xf numFmtId="49" fontId="17" fillId="0" borderId="65" xfId="4" applyNumberFormat="1" applyFont="1" applyBorder="1" applyAlignment="1">
      <alignment horizontal="center" vertical="center" wrapText="1"/>
    </xf>
    <xf numFmtId="49" fontId="17" fillId="0" borderId="80" xfId="4" applyNumberFormat="1" applyFont="1" applyBorder="1" applyAlignment="1">
      <alignment horizontal="center" vertical="center" wrapText="1"/>
    </xf>
    <xf numFmtId="49" fontId="7" fillId="0" borderId="74" xfId="4" applyNumberFormat="1" applyFont="1" applyBorder="1" applyAlignment="1">
      <alignment horizontal="center" vertical="center"/>
    </xf>
    <xf numFmtId="0" fontId="16" fillId="0" borderId="75" xfId="4" applyFont="1" applyBorder="1"/>
    <xf numFmtId="0" fontId="7" fillId="0" borderId="59" xfId="4" applyFont="1" applyBorder="1" applyAlignment="1">
      <alignment horizontal="center" vertical="center" wrapText="1"/>
    </xf>
    <xf numFmtId="0" fontId="16" fillId="0" borderId="63" xfId="4" applyFont="1" applyBorder="1"/>
    <xf numFmtId="165" fontId="7" fillId="0" borderId="59" xfId="4" applyNumberFormat="1" applyFont="1" applyBorder="1" applyAlignment="1">
      <alignment horizontal="center" vertical="center" wrapText="1"/>
    </xf>
    <xf numFmtId="165" fontId="16" fillId="0" borderId="59" xfId="4" applyNumberFormat="1" applyFont="1" applyBorder="1" applyAlignment="1">
      <alignment horizontal="center" vertical="center"/>
    </xf>
    <xf numFmtId="0" fontId="16" fillId="0" borderId="60" xfId="4" applyFont="1" applyBorder="1" applyAlignment="1">
      <alignment horizontal="center" vertical="center"/>
    </xf>
    <xf numFmtId="0" fontId="7" fillId="0" borderId="59" xfId="4" applyFont="1" applyBorder="1" applyAlignment="1">
      <alignment horizontal="center" vertical="center"/>
    </xf>
    <xf numFmtId="0" fontId="7" fillId="0" borderId="63" xfId="4" applyFont="1" applyBorder="1" applyAlignment="1">
      <alignment horizontal="center" vertical="center"/>
    </xf>
    <xf numFmtId="49" fontId="17" fillId="0" borderId="31" xfId="4" applyNumberFormat="1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49" fontId="17" fillId="0" borderId="21" xfId="4" applyNumberFormat="1" applyFont="1" applyBorder="1" applyAlignment="1">
      <alignment horizontal="center" vertical="center" wrapText="1"/>
    </xf>
    <xf numFmtId="49" fontId="17" fillId="0" borderId="90" xfId="4" applyNumberFormat="1" applyFont="1" applyBorder="1" applyAlignment="1">
      <alignment horizontal="center" vertical="center" wrapText="1"/>
    </xf>
    <xf numFmtId="49" fontId="17" fillId="0" borderId="23" xfId="4" applyNumberFormat="1" applyFont="1" applyBorder="1" applyAlignment="1">
      <alignment horizontal="center" vertical="center" wrapText="1"/>
    </xf>
    <xf numFmtId="0" fontId="1" fillId="0" borderId="17" xfId="4" applyFont="1" applyAlignment="1">
      <alignment horizontal="center" vertical="center"/>
    </xf>
    <xf numFmtId="165" fontId="7" fillId="0" borderId="60" xfId="0" applyNumberFormat="1" applyFont="1" applyBorder="1" applyAlignment="1">
      <alignment horizontal="center" vertical="center" wrapText="1"/>
    </xf>
    <xf numFmtId="49" fontId="7" fillId="0" borderId="75" xfId="0" applyNumberFormat="1" applyFont="1" applyBorder="1" applyAlignment="1">
      <alignment horizontal="center" vertical="center"/>
    </xf>
    <xf numFmtId="49" fontId="18" fillId="0" borderId="17" xfId="0" applyNumberFormat="1" applyFont="1" applyFill="1" applyBorder="1" applyAlignment="1">
      <alignment horizontal="left" vertical="center" wrapText="1"/>
    </xf>
    <xf numFmtId="49" fontId="7" fillId="0" borderId="59" xfId="0" applyNumberFormat="1" applyFont="1" applyBorder="1" applyAlignment="1">
      <alignment horizontal="center" vertical="center"/>
    </xf>
    <xf numFmtId="49" fontId="7" fillId="0" borderId="63" xfId="0" applyNumberFormat="1" applyFont="1" applyBorder="1" applyAlignment="1">
      <alignment horizontal="center" vertical="center"/>
    </xf>
    <xf numFmtId="49" fontId="17" fillId="0" borderId="23" xfId="0" applyNumberFormat="1" applyFont="1" applyBorder="1" applyAlignment="1">
      <alignment horizontal="center" vertical="center" wrapText="1"/>
    </xf>
    <xf numFmtId="0" fontId="7" fillId="0" borderId="85" xfId="0" applyFont="1" applyBorder="1" applyAlignment="1">
      <alignment horizontal="right" vertical="center"/>
    </xf>
    <xf numFmtId="0" fontId="7" fillId="0" borderId="86" xfId="0" applyFont="1" applyBorder="1" applyAlignment="1">
      <alignment horizontal="right" vertical="center"/>
    </xf>
    <xf numFmtId="0" fontId="7" fillId="0" borderId="53" xfId="0" applyFont="1" applyBorder="1" applyAlignment="1">
      <alignment horizontal="right" vertical="center"/>
    </xf>
    <xf numFmtId="0" fontId="7" fillId="0" borderId="57" xfId="0" applyFont="1" applyBorder="1" applyAlignment="1">
      <alignment horizontal="right" vertical="center"/>
    </xf>
    <xf numFmtId="0" fontId="7" fillId="0" borderId="51" xfId="0" applyFont="1" applyBorder="1" applyAlignment="1">
      <alignment horizontal="right" vertical="center"/>
    </xf>
    <xf numFmtId="0" fontId="7" fillId="0" borderId="69" xfId="0" applyFont="1" applyBorder="1" applyAlignment="1">
      <alignment horizontal="center" vertical="center" wrapText="1"/>
    </xf>
    <xf numFmtId="0" fontId="7" fillId="0" borderId="71" xfId="0" applyFont="1" applyBorder="1" applyAlignment="1">
      <alignment horizontal="center" vertical="center" wrapText="1"/>
    </xf>
    <xf numFmtId="165" fontId="7" fillId="0" borderId="70" xfId="0" applyNumberFormat="1" applyFont="1" applyBorder="1" applyAlignment="1">
      <alignment horizontal="center" vertical="center" wrapText="1"/>
    </xf>
    <xf numFmtId="165" fontId="7" fillId="0" borderId="108" xfId="0" applyNumberFormat="1" applyFont="1" applyBorder="1" applyAlignment="1">
      <alignment horizontal="center" vertical="center" wrapText="1"/>
    </xf>
    <xf numFmtId="49" fontId="7" fillId="0" borderId="68" xfId="0" applyNumberFormat="1" applyFont="1" applyBorder="1" applyAlignment="1">
      <alignment horizontal="center" vertical="center" wrapText="1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72" xfId="0" applyNumberFormat="1" applyFont="1" applyBorder="1" applyAlignment="1">
      <alignment horizontal="center" vertical="center" wrapText="1"/>
    </xf>
    <xf numFmtId="49" fontId="7" fillId="0" borderId="73" xfId="0" applyNumberFormat="1" applyFont="1" applyBorder="1" applyAlignment="1">
      <alignment horizontal="center" vertical="center" wrapText="1"/>
    </xf>
    <xf numFmtId="0" fontId="16" fillId="0" borderId="47" xfId="0" applyFont="1" applyBorder="1"/>
    <xf numFmtId="49" fontId="7" fillId="0" borderId="76" xfId="0" applyNumberFormat="1" applyFont="1" applyBorder="1" applyAlignment="1">
      <alignment horizontal="center" vertical="center" wrapText="1"/>
    </xf>
    <xf numFmtId="0" fontId="16" fillId="0" borderId="79" xfId="0" applyFont="1" applyBorder="1"/>
    <xf numFmtId="0" fontId="16" fillId="0" borderId="46" xfId="0" applyFont="1" applyBorder="1"/>
    <xf numFmtId="0" fontId="7" fillId="0" borderId="46" xfId="0" applyFont="1" applyBorder="1" applyAlignment="1">
      <alignment horizontal="center" vertical="center" wrapText="1"/>
    </xf>
    <xf numFmtId="0" fontId="16" fillId="0" borderId="49" xfId="0" applyFont="1" applyBorder="1"/>
    <xf numFmtId="49" fontId="7" fillId="0" borderId="55" xfId="0" applyNumberFormat="1" applyFont="1" applyBorder="1" applyAlignment="1">
      <alignment horizontal="center" vertical="center" wrapText="1"/>
    </xf>
    <xf numFmtId="49" fontId="17" fillId="0" borderId="31" xfId="0" applyNumberFormat="1" applyFont="1" applyBorder="1" applyAlignment="1">
      <alignment horizontal="center" vertical="center" wrapText="1"/>
    </xf>
    <xf numFmtId="49" fontId="17" fillId="0" borderId="65" xfId="0" applyNumberFormat="1" applyFont="1" applyBorder="1" applyAlignment="1">
      <alignment horizontal="center" vertical="center" wrapText="1"/>
    </xf>
    <xf numFmtId="49" fontId="17" fillId="0" borderId="80" xfId="0" applyNumberFormat="1" applyFont="1" applyBorder="1" applyAlignment="1">
      <alignment horizontal="center" vertical="center" wrapText="1"/>
    </xf>
    <xf numFmtId="49" fontId="17" fillId="0" borderId="90" xfId="0" applyNumberFormat="1" applyFont="1" applyBorder="1" applyAlignment="1">
      <alignment horizontal="center" vertical="center" wrapText="1"/>
    </xf>
    <xf numFmtId="49" fontId="7" fillId="0" borderId="74" xfId="0" applyNumberFormat="1" applyFont="1" applyBorder="1" applyAlignment="1">
      <alignment horizontal="center" vertical="center" wrapText="1"/>
    </xf>
    <xf numFmtId="49" fontId="7" fillId="0" borderId="75" xfId="0" applyNumberFormat="1" applyFont="1" applyBorder="1" applyAlignment="1">
      <alignment horizontal="center" vertical="center" wrapText="1"/>
    </xf>
    <xf numFmtId="49" fontId="7" fillId="0" borderId="92" xfId="0" applyNumberFormat="1" applyFont="1" applyBorder="1" applyAlignment="1">
      <alignment horizontal="right" vertical="center"/>
    </xf>
    <xf numFmtId="49" fontId="7" fillId="0" borderId="84" xfId="0" applyNumberFormat="1" applyFont="1" applyBorder="1" applyAlignment="1">
      <alignment horizontal="right" vertical="center"/>
    </xf>
    <xf numFmtId="165" fontId="19" fillId="6" borderId="59" xfId="0" applyNumberFormat="1" applyFont="1" applyFill="1" applyBorder="1" applyAlignment="1">
      <alignment horizontal="center" vertical="center" wrapText="1"/>
    </xf>
    <xf numFmtId="0" fontId="16" fillId="3" borderId="60" xfId="0" applyFont="1" applyFill="1" applyBorder="1"/>
    <xf numFmtId="49" fontId="19" fillId="6" borderId="74" xfId="0" applyNumberFormat="1" applyFont="1" applyFill="1" applyBorder="1" applyAlignment="1">
      <alignment horizontal="center" vertical="center" wrapText="1"/>
    </xf>
    <xf numFmtId="0" fontId="16" fillId="3" borderId="75" xfId="0" applyFont="1" applyFill="1" applyBorder="1"/>
    <xf numFmtId="49" fontId="19" fillId="6" borderId="59" xfId="0" applyNumberFormat="1" applyFont="1" applyFill="1" applyBorder="1" applyAlignment="1">
      <alignment horizontal="center" vertical="center" wrapText="1"/>
    </xf>
    <xf numFmtId="0" fontId="16" fillId="3" borderId="63" xfId="0" applyFont="1" applyFill="1" applyBorder="1" applyAlignment="1">
      <alignment horizontal="center" vertical="center"/>
    </xf>
    <xf numFmtId="49" fontId="7" fillId="0" borderId="106" xfId="0" applyNumberFormat="1" applyFont="1" applyBorder="1" applyAlignment="1">
      <alignment horizontal="right" vertical="center"/>
    </xf>
    <xf numFmtId="0" fontId="19" fillId="6" borderId="59" xfId="0" applyFont="1" applyFill="1" applyBorder="1" applyAlignment="1">
      <alignment horizontal="center" vertical="center" wrapText="1"/>
    </xf>
    <xf numFmtId="0" fontId="16" fillId="3" borderId="63" xfId="0" applyFont="1" applyFill="1" applyBorder="1"/>
    <xf numFmtId="0" fontId="16" fillId="3" borderId="59" xfId="0" applyFont="1" applyFill="1" applyBorder="1"/>
    <xf numFmtId="165" fontId="7" fillId="4" borderId="86" xfId="4" applyNumberFormat="1" applyFont="1" applyFill="1" applyBorder="1" applyAlignment="1">
      <alignment horizontal="center" vertical="center"/>
    </xf>
    <xf numFmtId="10" fontId="7" fillId="4" borderId="87" xfId="4" applyNumberFormat="1" applyFont="1" applyFill="1" applyBorder="1" applyAlignment="1">
      <alignment horizontal="center" vertical="center"/>
    </xf>
    <xf numFmtId="164" fontId="8" fillId="0" borderId="17" xfId="7" applyFont="1" applyBorder="1"/>
    <xf numFmtId="4" fontId="2" fillId="0" borderId="36" xfId="5" applyNumberFormat="1" applyFont="1" applyFill="1" applyBorder="1" applyAlignment="1">
      <alignment horizontal="center" vertical="center"/>
    </xf>
    <xf numFmtId="10" fontId="2" fillId="0" borderId="58" xfId="5" applyNumberFormat="1" applyFont="1" applyFill="1" applyBorder="1" applyAlignment="1">
      <alignment horizontal="center" vertical="center"/>
    </xf>
    <xf numFmtId="4" fontId="2" fillId="0" borderId="5" xfId="5" applyNumberFormat="1" applyFont="1" applyFill="1" applyBorder="1" applyAlignment="1">
      <alignment horizontal="center" vertical="center"/>
    </xf>
    <xf numFmtId="10" fontId="2" fillId="0" borderId="40" xfId="5" applyNumberFormat="1" applyFont="1" applyFill="1" applyBorder="1" applyAlignment="1">
      <alignment horizontal="center" vertical="center"/>
    </xf>
    <xf numFmtId="4" fontId="2" fillId="0" borderId="66" xfId="5" applyNumberFormat="1" applyFont="1" applyFill="1" applyBorder="1" applyAlignment="1">
      <alignment horizontal="center" vertical="center"/>
    </xf>
    <xf numFmtId="10" fontId="2" fillId="0" borderId="50" xfId="5" applyNumberFormat="1" applyFont="1" applyFill="1" applyBorder="1" applyAlignment="1">
      <alignment horizontal="center" vertical="center"/>
    </xf>
    <xf numFmtId="165" fontId="14" fillId="0" borderId="59" xfId="0" applyNumberFormat="1" applyFont="1" applyFill="1" applyBorder="1" applyAlignment="1">
      <alignment horizontal="center" vertical="center" wrapText="1"/>
    </xf>
    <xf numFmtId="10" fontId="17" fillId="0" borderId="62" xfId="0" applyNumberFormat="1" applyFont="1" applyFill="1" applyBorder="1" applyAlignment="1">
      <alignment horizontal="center" vertical="center"/>
    </xf>
    <xf numFmtId="165" fontId="35" fillId="0" borderId="19" xfId="0" applyNumberFormat="1" applyFont="1" applyFill="1" applyBorder="1" applyAlignment="1">
      <alignment horizontal="center" vertical="center"/>
    </xf>
    <xf numFmtId="165" fontId="17" fillId="0" borderId="23" xfId="0" applyNumberFormat="1" applyFont="1" applyFill="1" applyBorder="1" applyAlignment="1">
      <alignment horizontal="right" vertical="center"/>
    </xf>
    <xf numFmtId="10" fontId="17" fillId="0" borderId="78" xfId="0" applyNumberFormat="1" applyFont="1" applyFill="1" applyBorder="1" applyAlignment="1">
      <alignment horizontal="center" vertical="center"/>
    </xf>
    <xf numFmtId="165" fontId="17" fillId="0" borderId="21" xfId="0" applyNumberFormat="1" applyFont="1" applyFill="1" applyBorder="1" applyAlignment="1">
      <alignment horizontal="center" vertical="center"/>
    </xf>
    <xf numFmtId="10" fontId="17" fillId="0" borderId="81" xfId="0" applyNumberFormat="1" applyFont="1" applyFill="1" applyBorder="1" applyAlignment="1">
      <alignment horizontal="center" vertical="center"/>
    </xf>
  </cellXfs>
  <cellStyles count="8">
    <cellStyle name="Hipervínculo" xfId="6" builtinId="8"/>
    <cellStyle name="Moneda" xfId="7" builtinId="4"/>
    <cellStyle name="Normal" xfId="0" builtinId="0"/>
    <cellStyle name="Normal 2" xfId="2" xr:uid="{00000000-0005-0000-0000-000003000000}"/>
    <cellStyle name="Normal 3" xfId="4" xr:uid="{00000000-0005-0000-0000-000004000000}"/>
    <cellStyle name="Normal 4" xfId="5" xr:uid="{00000000-0005-0000-0000-000005000000}"/>
    <cellStyle name="Porcentaje" xfId="1" builtinId="5"/>
    <cellStyle name="Porcentaje 2" xfId="3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AVANCES 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34637</xdr:colOff>
      <xdr:row>0</xdr:row>
      <xdr:rowOff>60614</xdr:rowOff>
    </xdr:from>
    <xdr:to>
      <xdr:col>2</xdr:col>
      <xdr:colOff>795917</xdr:colOff>
      <xdr:row>2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B4BC4B-5418-DF31-4D14-F9C784714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37" y="60614"/>
          <a:ext cx="2237655" cy="6442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57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173296</xdr:rowOff>
    </xdr:from>
    <xdr:to>
      <xdr:col>1</xdr:col>
      <xdr:colOff>142875</xdr:colOff>
      <xdr:row>4</xdr:row>
      <xdr:rowOff>87630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82FFEB-0FF3-F580-9592-4B46DF084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3296"/>
          <a:ext cx="2371725" cy="67633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0</xdr:rowOff>
    </xdr:from>
    <xdr:to>
      <xdr:col>1</xdr:col>
      <xdr:colOff>254250</xdr:colOff>
      <xdr:row>4</xdr:row>
      <xdr:rowOff>125730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3C3E4A-F7E2-6F54-E066-6F766FD6F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90500"/>
          <a:ext cx="2445000" cy="69723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116633</xdr:colOff>
      <xdr:row>0</xdr:row>
      <xdr:rowOff>173928</xdr:rowOff>
    </xdr:from>
    <xdr:to>
      <xdr:col>1</xdr:col>
      <xdr:colOff>311021</xdr:colOff>
      <xdr:row>4</xdr:row>
      <xdr:rowOff>83743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68D5AE-3BD2-FEB1-AAD7-1143C09BC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33" y="173928"/>
          <a:ext cx="2410408" cy="68736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19050</xdr:rowOff>
    </xdr:from>
    <xdr:to>
      <xdr:col>1</xdr:col>
      <xdr:colOff>120515</xdr:colOff>
      <xdr:row>4</xdr:row>
      <xdr:rowOff>87630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448BE86-99B5-4EFB-6CDA-1AACFB281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09550"/>
          <a:ext cx="2244590" cy="64008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180974</xdr:rowOff>
    </xdr:from>
    <xdr:to>
      <xdr:col>1</xdr:col>
      <xdr:colOff>142541</xdr:colOff>
      <xdr:row>4</xdr:row>
      <xdr:rowOff>76200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CBD34E1-F3B6-B905-5C15-34089D330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80974"/>
          <a:ext cx="2304716" cy="65722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76199</xdr:rowOff>
    </xdr:from>
    <xdr:to>
      <xdr:col>1</xdr:col>
      <xdr:colOff>9525</xdr:colOff>
      <xdr:row>4</xdr:row>
      <xdr:rowOff>140290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7A311EC-0201-C68C-E733-030BD9B3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699"/>
          <a:ext cx="2228850" cy="63559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469</xdr:rowOff>
    </xdr:from>
    <xdr:to>
      <xdr:col>1</xdr:col>
      <xdr:colOff>161925</xdr:colOff>
      <xdr:row>4</xdr:row>
      <xdr:rowOff>97155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F4E237-3898-E70A-28D8-4FD8D32F0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90969"/>
          <a:ext cx="2343150" cy="66818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18142</xdr:rowOff>
    </xdr:from>
    <xdr:to>
      <xdr:col>1</xdr:col>
      <xdr:colOff>123825</xdr:colOff>
      <xdr:row>4</xdr:row>
      <xdr:rowOff>106679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4339A1-C6F5-6136-183B-3A902BBD1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8642"/>
          <a:ext cx="2314575" cy="6600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14087</xdr:rowOff>
    </xdr:from>
    <xdr:to>
      <xdr:col>1</xdr:col>
      <xdr:colOff>161925</xdr:colOff>
      <xdr:row>4</xdr:row>
      <xdr:rowOff>116205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3B8F86-D8B0-2651-82F5-4B7AC68B8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4587"/>
          <a:ext cx="2362200" cy="67361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7278</xdr:rowOff>
    </xdr:from>
    <xdr:to>
      <xdr:col>1</xdr:col>
      <xdr:colOff>219075</xdr:colOff>
      <xdr:row>4</xdr:row>
      <xdr:rowOff>106680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CA55B2A-F600-9003-FC1E-B38461F5A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7778"/>
          <a:ext cx="2352675" cy="67090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76200</xdr:rowOff>
    </xdr:from>
    <xdr:to>
      <xdr:col>1</xdr:col>
      <xdr:colOff>266700</xdr:colOff>
      <xdr:row>5</xdr:row>
      <xdr:rowOff>9548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8ADFAC-FB71-A969-EF60-E9CB7E1B6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66700"/>
          <a:ext cx="2438400" cy="695348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38100</xdr:rowOff>
    </xdr:from>
    <xdr:to>
      <xdr:col>1</xdr:col>
      <xdr:colOff>349500</xdr:colOff>
      <xdr:row>4</xdr:row>
      <xdr:rowOff>163830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DD4A0A-F604-F705-0A3A-9940B93E5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228600"/>
          <a:ext cx="2445000" cy="69723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5937</xdr:rowOff>
    </xdr:from>
    <xdr:to>
      <xdr:col>1</xdr:col>
      <xdr:colOff>219075</xdr:colOff>
      <xdr:row>4</xdr:row>
      <xdr:rowOff>116204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2C168D-7C76-3239-85F1-346C8C93C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96437"/>
          <a:ext cx="2390775" cy="6817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162466</xdr:rowOff>
    </xdr:from>
    <xdr:to>
      <xdr:col>1</xdr:col>
      <xdr:colOff>323850</xdr:colOff>
      <xdr:row>4</xdr:row>
      <xdr:rowOff>106679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E86FCDC-7939-D300-BFCB-BDB040A3D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2466"/>
          <a:ext cx="2476500" cy="706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155585</xdr:rowOff>
    </xdr:from>
    <xdr:to>
      <xdr:col>1</xdr:col>
      <xdr:colOff>171450</xdr:colOff>
      <xdr:row>4</xdr:row>
      <xdr:rowOff>59055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A57A1DA-F0F0-3F0B-EBE8-C5412D799F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55585"/>
          <a:ext cx="2333625" cy="6654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1</xdr:col>
      <xdr:colOff>158873</xdr:colOff>
      <xdr:row>4</xdr:row>
      <xdr:rowOff>97155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0AA1D29-5EC6-F1CF-39FE-7C77DD85F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0975"/>
          <a:ext cx="2378198" cy="6781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23574</xdr:rowOff>
    </xdr:from>
    <xdr:to>
      <xdr:col>1</xdr:col>
      <xdr:colOff>114300</xdr:colOff>
      <xdr:row>4</xdr:row>
      <xdr:rowOff>87629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77CB18-3255-E981-EB42-D05130902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14074"/>
          <a:ext cx="2295525" cy="6546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105833</xdr:colOff>
      <xdr:row>1</xdr:row>
      <xdr:rowOff>10583</xdr:rowOff>
    </xdr:from>
    <xdr:to>
      <xdr:col>1</xdr:col>
      <xdr:colOff>243417</xdr:colOff>
      <xdr:row>4</xdr:row>
      <xdr:rowOff>133224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AEA45-BBB0-4E3C-0370-BFAC6AB00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3" y="201083"/>
          <a:ext cx="2434167" cy="6941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52</xdr:row>
      <xdr:rowOff>129268</xdr:rowOff>
    </xdr:from>
    <xdr:ext cx="2571750" cy="1314450"/>
    <xdr:sp macro="" textlink="">
      <xdr:nvSpPr>
        <xdr:cNvPr id="7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/>
      </xdr:nvSpPr>
      <xdr:spPr>
        <a:xfrm>
          <a:off x="0" y="10184947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47</xdr:row>
      <xdr:rowOff>129268</xdr:rowOff>
    </xdr:from>
    <xdr:ext cx="2571750" cy="1314450"/>
    <xdr:sp macro="" textlink="">
      <xdr:nvSpPr>
        <xdr:cNvPr id="2" name="Shape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352425" y="49878343"/>
          <a:ext cx="2571750" cy="1314450"/>
        </a:xfrm>
        <a:prstGeom prst="leftArrow">
          <a:avLst>
            <a:gd name="adj1" fmla="val 50000"/>
            <a:gd name="adj2" fmla="val 50000"/>
          </a:avLst>
        </a:prstGeom>
        <a:solidFill>
          <a:schemeClr val="accent5"/>
        </a:solidFill>
        <a:ln w="1905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400"/>
            <a:buFont typeface="Calibri"/>
            <a:buNone/>
          </a:pPr>
          <a:r>
            <a:rPr lang="en-US" sz="14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AVANCES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</sheetPr>
  <dimension ref="A1:K977"/>
  <sheetViews>
    <sheetView showGridLines="0" tabSelected="1" zoomScaleNormal="100" workbookViewId="0">
      <selection activeCell="C2" sqref="C2:F2"/>
    </sheetView>
  </sheetViews>
  <sheetFormatPr baseColWidth="10" defaultColWidth="14.42578125" defaultRowHeight="15" customHeight="1" x14ac:dyDescent="0.25"/>
  <cols>
    <col min="1" max="1" width="4.140625" style="97" customWidth="1"/>
    <col min="2" max="2" width="18" style="233" customWidth="1"/>
    <col min="3" max="5" width="28.5703125" style="97" bestFit="1" customWidth="1"/>
    <col min="6" max="6" width="16.42578125" style="97" bestFit="1" customWidth="1"/>
    <col min="7" max="7" width="17" style="97" customWidth="1"/>
    <col min="8" max="9" width="20.140625" style="97" bestFit="1" customWidth="1"/>
    <col min="10" max="10" width="19" style="97" bestFit="1" customWidth="1"/>
    <col min="11" max="16384" width="14.42578125" style="97"/>
  </cols>
  <sheetData>
    <row r="1" spans="1:11" ht="33" customHeight="1" x14ac:dyDescent="0.25">
      <c r="C1" s="442" t="s">
        <v>430</v>
      </c>
      <c r="D1" s="442"/>
      <c r="E1" s="442"/>
      <c r="F1" s="442"/>
      <c r="G1" s="99"/>
      <c r="H1" s="96"/>
    </row>
    <row r="2" spans="1:11" ht="15.75" x14ac:dyDescent="0.25">
      <c r="B2" s="282"/>
      <c r="C2" s="443" t="s">
        <v>447</v>
      </c>
      <c r="D2" s="443"/>
      <c r="E2" s="443"/>
      <c r="F2" s="443"/>
      <c r="G2" s="100"/>
      <c r="H2" s="96"/>
    </row>
    <row r="3" spans="1:11" ht="16.5" customHeight="1" thickBot="1" x14ac:dyDescent="0.3">
      <c r="B3" s="283"/>
      <c r="C3" s="444" t="s">
        <v>139</v>
      </c>
      <c r="D3" s="444"/>
      <c r="E3" s="444"/>
      <c r="F3" s="444"/>
      <c r="G3" s="96"/>
      <c r="H3" s="96"/>
    </row>
    <row r="4" spans="1:11" ht="24" customHeight="1" x14ac:dyDescent="0.25">
      <c r="A4" s="452" t="s">
        <v>128</v>
      </c>
      <c r="B4" s="453"/>
      <c r="C4" s="456" t="s">
        <v>408</v>
      </c>
      <c r="D4" s="457"/>
      <c r="E4" s="457"/>
      <c r="F4" s="458"/>
    </row>
    <row r="5" spans="1:11" ht="19.5" thickBot="1" x14ac:dyDescent="0.3">
      <c r="A5" s="454"/>
      <c r="B5" s="455"/>
      <c r="C5" s="121" t="s">
        <v>247</v>
      </c>
      <c r="D5" s="122" t="s">
        <v>5</v>
      </c>
      <c r="E5" s="122" t="s">
        <v>3</v>
      </c>
      <c r="F5" s="123" t="s">
        <v>349</v>
      </c>
    </row>
    <row r="6" spans="1:11" ht="19.5" thickBot="1" x14ac:dyDescent="0.3">
      <c r="A6" s="446" t="s">
        <v>129</v>
      </c>
      <c r="B6" s="447"/>
      <c r="C6" s="124">
        <f>SUM(C7:C15)</f>
        <v>14828075592</v>
      </c>
      <c r="D6" s="124">
        <f t="shared" ref="D6:E6" si="0">SUM(D7:D15)</f>
        <v>13113068428</v>
      </c>
      <c r="E6" s="124">
        <f t="shared" si="0"/>
        <v>4702537421.6899996</v>
      </c>
      <c r="F6" s="125">
        <f t="shared" ref="F6:F15" si="1">E6/D6</f>
        <v>0.3586145719829229</v>
      </c>
    </row>
    <row r="7" spans="1:11" ht="20.25" customHeight="1" x14ac:dyDescent="0.25">
      <c r="A7" s="101">
        <v>1</v>
      </c>
      <c r="B7" s="263" t="s">
        <v>8</v>
      </c>
      <c r="C7" s="643">
        <f>MINEDUC!E18</f>
        <v>3631201903</v>
      </c>
      <c r="D7" s="643">
        <f>MINEDUC!F18</f>
        <v>3792284530</v>
      </c>
      <c r="E7" s="643">
        <f>MINEDUC!G18</f>
        <v>1914538714.3399999</v>
      </c>
      <c r="F7" s="644">
        <f t="shared" si="1"/>
        <v>0.50485102032678963</v>
      </c>
    </row>
    <row r="8" spans="1:11" ht="21.75" customHeight="1" x14ac:dyDescent="0.25">
      <c r="A8" s="101">
        <v>2</v>
      </c>
      <c r="B8" s="261" t="s">
        <v>9</v>
      </c>
      <c r="C8" s="643">
        <f>MSPAS!E30</f>
        <v>2269507555</v>
      </c>
      <c r="D8" s="645">
        <f>MSPAS!F30</f>
        <v>2335349888</v>
      </c>
      <c r="E8" s="645">
        <f>MSPAS!G30</f>
        <v>700750502.08000004</v>
      </c>
      <c r="F8" s="646">
        <f t="shared" si="1"/>
        <v>0.30006231857622184</v>
      </c>
    </row>
    <row r="9" spans="1:11" ht="21.75" customHeight="1" x14ac:dyDescent="0.25">
      <c r="A9" s="101">
        <v>3</v>
      </c>
      <c r="B9" s="262" t="s">
        <v>50</v>
      </c>
      <c r="C9" s="643">
        <f>MINTRAB!E16</f>
        <v>2121101187</v>
      </c>
      <c r="D9" s="647">
        <f>MINTRAB!F16</f>
        <v>1799080391</v>
      </c>
      <c r="E9" s="647">
        <f>MINTRAB!G16</f>
        <v>763302283.69999993</v>
      </c>
      <c r="F9" s="648">
        <f>E9/D9</f>
        <v>0.42427358305857937</v>
      </c>
    </row>
    <row r="10" spans="1:11" ht="21.75" customHeight="1" x14ac:dyDescent="0.25">
      <c r="A10" s="101">
        <v>4</v>
      </c>
      <c r="B10" s="261" t="s">
        <v>12</v>
      </c>
      <c r="C10" s="643">
        <f>MINECO!E13</f>
        <v>347230000</v>
      </c>
      <c r="D10" s="645">
        <f>MINECO!F13</f>
        <v>37082960</v>
      </c>
      <c r="E10" s="645">
        <f>MINECO!G13</f>
        <v>8270640.21</v>
      </c>
      <c r="F10" s="646">
        <f t="shared" si="1"/>
        <v>0.2230307453881783</v>
      </c>
    </row>
    <row r="11" spans="1:11" ht="20.25" customHeight="1" x14ac:dyDescent="0.25">
      <c r="A11" s="101">
        <v>5</v>
      </c>
      <c r="B11" s="261" t="s">
        <v>13</v>
      </c>
      <c r="C11" s="643">
        <f>MAGA!E29</f>
        <v>1806985904</v>
      </c>
      <c r="D11" s="645">
        <f>MAGA!F29</f>
        <v>1229141995</v>
      </c>
      <c r="E11" s="645">
        <f>MAGA!G29</f>
        <v>221787080.94999993</v>
      </c>
      <c r="F11" s="646">
        <f t="shared" si="1"/>
        <v>0.18044056899219355</v>
      </c>
    </row>
    <row r="12" spans="1:11" ht="20.25" customHeight="1" x14ac:dyDescent="0.25">
      <c r="A12" s="101">
        <v>6</v>
      </c>
      <c r="B12" s="261" t="s">
        <v>367</v>
      </c>
      <c r="C12" s="137">
        <f>CIV!E25</f>
        <v>3112488280</v>
      </c>
      <c r="D12" s="138">
        <f>CIV!F25</f>
        <v>1637495823</v>
      </c>
      <c r="E12" s="138">
        <f>CIV!G25</f>
        <v>339823364.97999996</v>
      </c>
      <c r="F12" s="234">
        <f t="shared" si="1"/>
        <v>0.2075262484379479</v>
      </c>
    </row>
    <row r="13" spans="1:11" ht="20.25" customHeight="1" x14ac:dyDescent="0.25">
      <c r="A13" s="101">
        <v>7</v>
      </c>
      <c r="B13" s="261" t="s">
        <v>386</v>
      </c>
      <c r="C13" s="137">
        <f>MCD!E11</f>
        <v>171223253</v>
      </c>
      <c r="D13" s="137">
        <f>MCD!F11</f>
        <v>97881762</v>
      </c>
      <c r="E13" s="137">
        <f>MCD!G11</f>
        <v>27625859.93</v>
      </c>
      <c r="F13" s="234">
        <f t="shared" si="1"/>
        <v>0.28223705178090275</v>
      </c>
    </row>
    <row r="14" spans="1:11" ht="20.25" customHeight="1" x14ac:dyDescent="0.3">
      <c r="A14" s="101">
        <v>8</v>
      </c>
      <c r="B14" s="261" t="s">
        <v>14</v>
      </c>
      <c r="C14" s="137">
        <f>MARN!E12</f>
        <v>25898435</v>
      </c>
      <c r="D14" s="138">
        <f>MARN!F12</f>
        <v>22567432</v>
      </c>
      <c r="E14" s="138">
        <f>MARN!G12</f>
        <v>6230664.6500000004</v>
      </c>
      <c r="F14" s="234">
        <f t="shared" si="1"/>
        <v>0.27609099032623652</v>
      </c>
      <c r="G14" s="98"/>
    </row>
    <row r="15" spans="1:11" ht="20.25" customHeight="1" thickBot="1" x14ac:dyDescent="0.3">
      <c r="A15" s="101">
        <v>9</v>
      </c>
      <c r="B15" s="261" t="s">
        <v>37</v>
      </c>
      <c r="C15" s="137">
        <f>'MIDES '!E24</f>
        <v>1342439075</v>
      </c>
      <c r="D15" s="138">
        <f>'MIDES '!F24</f>
        <v>2162183647</v>
      </c>
      <c r="E15" s="138">
        <f>'MIDES '!G24</f>
        <v>720208310.85000002</v>
      </c>
      <c r="F15" s="234">
        <f t="shared" si="1"/>
        <v>0.33309303391008399</v>
      </c>
    </row>
    <row r="16" spans="1:11" ht="20.25" customHeight="1" thickBot="1" x14ac:dyDescent="0.3">
      <c r="A16" s="446" t="s">
        <v>130</v>
      </c>
      <c r="B16" s="448"/>
      <c r="C16" s="135">
        <f>SUM(C17:C20)</f>
        <v>370782122</v>
      </c>
      <c r="D16" s="135">
        <f t="shared" ref="D16:E16" si="2">SUM(D17:D20)</f>
        <v>475869564</v>
      </c>
      <c r="E16" s="135">
        <f t="shared" si="2"/>
        <v>132790375.37</v>
      </c>
      <c r="F16" s="125">
        <f t="shared" ref="F16:F22" si="3">E16/D16</f>
        <v>0.27904784297152485</v>
      </c>
      <c r="I16" s="266"/>
      <c r="J16" s="266"/>
      <c r="K16" s="289"/>
    </row>
    <row r="17" spans="1:11" ht="20.25" customHeight="1" x14ac:dyDescent="0.25">
      <c r="A17" s="252">
        <v>10</v>
      </c>
      <c r="B17" s="265" t="s">
        <v>15</v>
      </c>
      <c r="C17" s="251">
        <f>SCEP!E13</f>
        <v>4330310</v>
      </c>
      <c r="D17" s="250">
        <f>SCEP!F13</f>
        <v>4330310</v>
      </c>
      <c r="E17" s="250">
        <f>SCEP!G13</f>
        <v>1646677.44</v>
      </c>
      <c r="F17" s="253">
        <f t="shared" si="3"/>
        <v>0.38026779607002731</v>
      </c>
      <c r="H17" s="266"/>
      <c r="I17" s="266"/>
      <c r="J17" s="266"/>
      <c r="K17" s="289"/>
    </row>
    <row r="18" spans="1:11" ht="20.25" customHeight="1" x14ac:dyDescent="0.25">
      <c r="A18" s="101">
        <v>11</v>
      </c>
      <c r="B18" s="263" t="s">
        <v>16</v>
      </c>
      <c r="C18" s="137">
        <f>SBS!E16</f>
        <v>117912731</v>
      </c>
      <c r="D18" s="137">
        <f>SBS!F16</f>
        <v>99216850</v>
      </c>
      <c r="E18" s="137">
        <f>SBS!G16</f>
        <v>34367372.560000002</v>
      </c>
      <c r="F18" s="126">
        <f t="shared" si="3"/>
        <v>0.34638645109172489</v>
      </c>
      <c r="I18" s="266"/>
      <c r="J18" s="266"/>
      <c r="K18" s="289"/>
    </row>
    <row r="19" spans="1:11" ht="20.25" customHeight="1" x14ac:dyDescent="0.25">
      <c r="A19" s="103">
        <v>12</v>
      </c>
      <c r="B19" s="264" t="s">
        <v>17</v>
      </c>
      <c r="C19" s="139">
        <f>SOSEP!E13</f>
        <v>183481081</v>
      </c>
      <c r="D19" s="139">
        <f>SOSEP!F13</f>
        <v>215322404</v>
      </c>
      <c r="E19" s="139">
        <f>SOSEP!G13</f>
        <v>72309120.659999996</v>
      </c>
      <c r="F19" s="119">
        <f t="shared" si="3"/>
        <v>0.33581791451668913</v>
      </c>
      <c r="H19" s="292"/>
      <c r="I19" s="292"/>
    </row>
    <row r="20" spans="1:11" ht="20.25" customHeight="1" thickBot="1" x14ac:dyDescent="0.3">
      <c r="A20" s="252">
        <v>13</v>
      </c>
      <c r="B20" s="265" t="s">
        <v>18</v>
      </c>
      <c r="C20" s="251">
        <f>SESAN!E15</f>
        <v>65058000</v>
      </c>
      <c r="D20" s="250">
        <f>SESAN!F15</f>
        <v>157000000</v>
      </c>
      <c r="E20" s="250">
        <f>SESAN!G15</f>
        <v>24467204.710000001</v>
      </c>
      <c r="F20" s="253">
        <f t="shared" si="3"/>
        <v>0.15584206821656052</v>
      </c>
    </row>
    <row r="21" spans="1:11" ht="20.25" customHeight="1" thickBot="1" x14ac:dyDescent="0.3">
      <c r="A21" s="449" t="s">
        <v>131</v>
      </c>
      <c r="B21" s="450"/>
      <c r="C21" s="135">
        <f>SUM(C22:C26)</f>
        <v>690220629</v>
      </c>
      <c r="D21" s="135">
        <f t="shared" ref="D21:E21" si="4">SUM(D22:D26)</f>
        <v>552895585</v>
      </c>
      <c r="E21" s="135">
        <f t="shared" si="4"/>
        <v>112539877.55999999</v>
      </c>
      <c r="F21" s="125">
        <f t="shared" si="3"/>
        <v>0.20354634873780009</v>
      </c>
      <c r="H21" s="326"/>
    </row>
    <row r="22" spans="1:11" ht="20.25" customHeight="1" x14ac:dyDescent="0.25">
      <c r="A22" s="101">
        <v>14</v>
      </c>
      <c r="B22" s="263" t="s">
        <v>19</v>
      </c>
      <c r="C22" s="137">
        <f>ICTA!E15</f>
        <v>39000000</v>
      </c>
      <c r="D22" s="137">
        <f>ICTA!F15</f>
        <v>34000000</v>
      </c>
      <c r="E22" s="137">
        <f>ICTA!G15</f>
        <v>11340111.08</v>
      </c>
      <c r="F22" s="126">
        <f t="shared" si="3"/>
        <v>0.33353267882352944</v>
      </c>
    </row>
    <row r="23" spans="1:11" ht="20.25" customHeight="1" x14ac:dyDescent="0.25">
      <c r="A23" s="102">
        <v>15</v>
      </c>
      <c r="B23" s="261" t="s">
        <v>20</v>
      </c>
      <c r="C23" s="138">
        <f>INFOM!E16</f>
        <v>254525918</v>
      </c>
      <c r="D23" s="138">
        <f>INFOM!F16</f>
        <v>75530830</v>
      </c>
      <c r="E23" s="138">
        <f>INFOM!G16</f>
        <v>15955402.829999998</v>
      </c>
      <c r="F23" s="126">
        <f t="shared" ref="F23:F26" si="5">E23/D23</f>
        <v>0.21124357868171181</v>
      </c>
    </row>
    <row r="24" spans="1:11" ht="20.25" customHeight="1" x14ac:dyDescent="0.25">
      <c r="A24" s="103">
        <v>16</v>
      </c>
      <c r="B24" s="264" t="s">
        <v>22</v>
      </c>
      <c r="C24" s="139">
        <f>'FONTIERRAS '!E13</f>
        <v>87803323</v>
      </c>
      <c r="D24" s="139">
        <f>'FONTIERRAS '!F13</f>
        <v>87803323</v>
      </c>
      <c r="E24" s="139">
        <f>'FONTIERRAS '!G13</f>
        <v>3840769.33</v>
      </c>
      <c r="F24" s="126">
        <f>E24/D24</f>
        <v>4.3742869845597984E-2</v>
      </c>
    </row>
    <row r="25" spans="1:11" ht="20.25" customHeight="1" x14ac:dyDescent="0.25">
      <c r="A25" s="102">
        <v>17</v>
      </c>
      <c r="B25" s="261" t="s">
        <v>132</v>
      </c>
      <c r="C25" s="138">
        <f>CONALFA!E12</f>
        <v>285791388</v>
      </c>
      <c r="D25" s="138">
        <f>CONALFA!F12</f>
        <v>332461432</v>
      </c>
      <c r="E25" s="138">
        <f>CONALFA!G12</f>
        <v>75995377.379999995</v>
      </c>
      <c r="F25" s="126">
        <f t="shared" si="5"/>
        <v>0.22858404032862373</v>
      </c>
      <c r="H25" s="259"/>
    </row>
    <row r="26" spans="1:11" ht="20.25" customHeight="1" thickBot="1" x14ac:dyDescent="0.3">
      <c r="A26" s="102">
        <v>18</v>
      </c>
      <c r="B26" s="261" t="s">
        <v>21</v>
      </c>
      <c r="C26" s="138">
        <f>INDECA!E12</f>
        <v>23100000</v>
      </c>
      <c r="D26" s="138">
        <f>INDECA!F12</f>
        <v>23100000</v>
      </c>
      <c r="E26" s="138">
        <f>INDECA!G12</f>
        <v>5408216.9399999995</v>
      </c>
      <c r="F26" s="126">
        <f t="shared" si="5"/>
        <v>0.23412194545454543</v>
      </c>
      <c r="H26" s="266"/>
    </row>
    <row r="27" spans="1:11" ht="21.75" thickBot="1" x14ac:dyDescent="0.3">
      <c r="A27" s="451" t="s">
        <v>23</v>
      </c>
      <c r="B27" s="448"/>
      <c r="C27" s="136">
        <f>+C6+C16+C21</f>
        <v>15889078343</v>
      </c>
      <c r="D27" s="136">
        <f t="shared" ref="D27:E27" si="6">+D6+D16+D21</f>
        <v>14141833577</v>
      </c>
      <c r="E27" s="136">
        <f t="shared" si="6"/>
        <v>4947867674.6199999</v>
      </c>
      <c r="F27" s="120">
        <f>+E27/D27</f>
        <v>0.34987455110963223</v>
      </c>
      <c r="H27" s="266"/>
    </row>
    <row r="28" spans="1:11" x14ac:dyDescent="0.25">
      <c r="A28" s="142" t="s">
        <v>460</v>
      </c>
      <c r="B28" s="232"/>
      <c r="C28" s="142"/>
      <c r="H28" s="266"/>
    </row>
    <row r="29" spans="1:11" ht="18.75" customHeight="1" x14ac:dyDescent="0.25">
      <c r="A29" s="445"/>
      <c r="B29" s="445"/>
      <c r="C29" s="445"/>
      <c r="D29" s="445"/>
      <c r="E29" s="445"/>
      <c r="F29" s="445"/>
    </row>
    <row r="30" spans="1:11" ht="15.75" customHeight="1" x14ac:dyDescent="0.25">
      <c r="C30" s="258"/>
      <c r="D30" s="258"/>
      <c r="E30" s="258"/>
    </row>
    <row r="31" spans="1:11" ht="15.75" customHeight="1" x14ac:dyDescent="0.25"/>
    <row r="32" spans="1:11" ht="15.75" customHeight="1" x14ac:dyDescent="0.25"/>
    <row r="33" spans="3:5" ht="15.75" customHeight="1" x14ac:dyDescent="0.25">
      <c r="C33" s="642"/>
      <c r="D33" s="642"/>
      <c r="E33" s="642"/>
    </row>
    <row r="34" spans="3:5" ht="15.75" customHeight="1" x14ac:dyDescent="0.25">
      <c r="C34" s="642"/>
      <c r="D34" s="642"/>
      <c r="E34" s="642"/>
    </row>
    <row r="35" spans="3:5" ht="15.75" customHeight="1" x14ac:dyDescent="0.25">
      <c r="C35" s="642"/>
      <c r="D35" s="642"/>
      <c r="E35" s="642"/>
    </row>
    <row r="36" spans="3:5" ht="15.75" customHeight="1" x14ac:dyDescent="0.25"/>
    <row r="37" spans="3:5" ht="15.75" customHeight="1" x14ac:dyDescent="0.25"/>
    <row r="38" spans="3:5" ht="15.75" customHeight="1" x14ac:dyDescent="0.25"/>
    <row r="39" spans="3:5" ht="15.75" customHeight="1" x14ac:dyDescent="0.25"/>
    <row r="40" spans="3:5" ht="15.75" customHeight="1" x14ac:dyDescent="0.25"/>
    <row r="41" spans="3:5" ht="15.75" customHeight="1" x14ac:dyDescent="0.25"/>
    <row r="42" spans="3:5" ht="15.75" customHeight="1" x14ac:dyDescent="0.25"/>
    <row r="43" spans="3:5" ht="15.75" customHeight="1" x14ac:dyDescent="0.25"/>
    <row r="44" spans="3:5" ht="15.75" customHeight="1" x14ac:dyDescent="0.25"/>
    <row r="45" spans="3:5" ht="15.75" customHeight="1" x14ac:dyDescent="0.25"/>
    <row r="46" spans="3:5" ht="15.75" customHeight="1" x14ac:dyDescent="0.25"/>
    <row r="47" spans="3:5" ht="15.75" customHeight="1" x14ac:dyDescent="0.25"/>
    <row r="48" spans="3: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</sheetData>
  <mergeCells count="10">
    <mergeCell ref="C1:F1"/>
    <mergeCell ref="C2:F2"/>
    <mergeCell ref="C3:F3"/>
    <mergeCell ref="A29:F29"/>
    <mergeCell ref="A6:B6"/>
    <mergeCell ref="A16:B16"/>
    <mergeCell ref="A21:B21"/>
    <mergeCell ref="A27:B27"/>
    <mergeCell ref="A4:B5"/>
    <mergeCell ref="C4:F4"/>
  </mergeCells>
  <hyperlinks>
    <hyperlink ref="B7" location="MINEDUC!A1" display="MINEDUC" xr:uid="{00000000-0004-0000-0000-000000000000}"/>
    <hyperlink ref="B10" location="MINECO!A1" display="MINECO" xr:uid="{00000000-0004-0000-0000-000001000000}"/>
    <hyperlink ref="B11" location="MAGA!A1" display="MAGA" xr:uid="{00000000-0004-0000-0000-000002000000}"/>
    <hyperlink ref="B12" location="'MICIVI '!A1" display="CIV" xr:uid="{00000000-0004-0000-0000-000003000000}"/>
    <hyperlink ref="B17" location="SCEP!A1" display="SCEP" xr:uid="{00000000-0004-0000-0000-000004000000}"/>
    <hyperlink ref="B18" location="SBS!A1" display="SBS" xr:uid="{00000000-0004-0000-0000-000005000000}"/>
    <hyperlink ref="B19" location="SOSEP!A1" display="SOSEP" xr:uid="{00000000-0004-0000-0000-000006000000}"/>
    <hyperlink ref="B20" location="SESAN!A1" display="SESAN" xr:uid="{00000000-0004-0000-0000-000007000000}"/>
    <hyperlink ref="B22" location="ICTA!A1" display="ICTA" xr:uid="{00000000-0004-0000-0000-000008000000}"/>
    <hyperlink ref="B23" location="INFOM!A1" display="INFOM" xr:uid="{00000000-0004-0000-0000-000009000000}"/>
    <hyperlink ref="B25" location="CONALFA!A1" display="CONALFA " xr:uid="{00000000-0004-0000-0000-00000A000000}"/>
    <hyperlink ref="B26" location="INDECA!A1" display="INDECA" xr:uid="{00000000-0004-0000-0000-00000B000000}"/>
    <hyperlink ref="B24" location="'FONTIERRAS '!A1" display="FONTIERRAS" xr:uid="{00000000-0004-0000-0000-00000C000000}"/>
    <hyperlink ref="B14" location="MARN!A1" display="MARN" xr:uid="{00000000-0004-0000-0000-00000D000000}"/>
    <hyperlink ref="B15" location="'MIDES '!A1" display="MIDES" xr:uid="{00000000-0004-0000-0000-00000E000000}"/>
    <hyperlink ref="B9" location="MINTRAB!A1" display="MINTRAB" xr:uid="{00000000-0004-0000-0000-00000F000000}"/>
    <hyperlink ref="B8" location="MSPAS!A1" display="MSPAS" xr:uid="{00000000-0004-0000-0000-000010000000}"/>
    <hyperlink ref="B13" location="MICUDE!A1" display="MICUDE" xr:uid="{00000000-0004-0000-0000-000011000000}"/>
  </hyperlinks>
  <printOptions horizontalCentered="1" verticalCentered="1"/>
  <pageMargins left="3.937007874015748E-2" right="0.23622047244094491" top="0.55118110236220474" bottom="0.35433070866141736" header="0.31496062992125984" footer="0.31496062992125984"/>
  <pageSetup scale="9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tabColor rgb="FF2E75B5"/>
  </sheetPr>
  <dimension ref="B1:K1000"/>
  <sheetViews>
    <sheetView view="pageBreakPreview" topLeftCell="A10" zoomScale="80" zoomScaleNormal="70" zoomScaleSheetLayoutView="80" workbookViewId="0">
      <selection activeCell="E8" sqref="E8:E17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49" t="s">
        <v>25</v>
      </c>
      <c r="C5" s="551" t="s">
        <v>26</v>
      </c>
      <c r="D5" s="551" t="s">
        <v>27</v>
      </c>
      <c r="E5" s="553" t="s">
        <v>28</v>
      </c>
      <c r="F5" s="554"/>
      <c r="G5" s="561" t="s">
        <v>29</v>
      </c>
      <c r="H5" s="554"/>
      <c r="I5" s="559" t="s">
        <v>32</v>
      </c>
    </row>
    <row r="6" spans="2:11" ht="42.75" customHeight="1" x14ac:dyDescent="0.25">
      <c r="B6" s="550"/>
      <c r="C6" s="552"/>
      <c r="D6" s="552"/>
      <c r="E6" s="50" t="s">
        <v>30</v>
      </c>
      <c r="F6" s="50" t="s">
        <v>5</v>
      </c>
      <c r="G6" s="51" t="s">
        <v>6</v>
      </c>
      <c r="H6" s="52" t="s">
        <v>31</v>
      </c>
      <c r="I6" s="560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74">
        <f>G7/F7</f>
        <v>0.185855247828175</v>
      </c>
      <c r="I7" s="63">
        <v>60132</v>
      </c>
    </row>
    <row r="8" spans="2:11" ht="98.25" customHeight="1" x14ac:dyDescent="0.25">
      <c r="B8" s="29" t="s">
        <v>52</v>
      </c>
      <c r="C8" s="562" t="s">
        <v>117</v>
      </c>
      <c r="D8" s="20" t="s">
        <v>87</v>
      </c>
      <c r="E8" s="56">
        <v>48600000</v>
      </c>
      <c r="F8" s="56">
        <v>69459811</v>
      </c>
      <c r="G8" s="56">
        <v>33701645.359999999</v>
      </c>
      <c r="H8" s="75">
        <f t="shared" ref="H8:H49" si="0">G8/F8</f>
        <v>0.48519632971647447</v>
      </c>
      <c r="I8" s="64">
        <v>208415</v>
      </c>
    </row>
    <row r="9" spans="2:11" ht="76.5" customHeight="1" x14ac:dyDescent="0.25">
      <c r="B9" s="29" t="s">
        <v>53</v>
      </c>
      <c r="C9" s="563"/>
      <c r="D9" s="20" t="s">
        <v>88</v>
      </c>
      <c r="E9" s="54">
        <v>26000000</v>
      </c>
      <c r="F9" s="54">
        <v>28173428</v>
      </c>
      <c r="G9" s="54">
        <v>28173426.870000001</v>
      </c>
      <c r="H9" s="74">
        <f t="shared" si="0"/>
        <v>0.99999995989128487</v>
      </c>
      <c r="I9" s="63">
        <v>209024</v>
      </c>
    </row>
    <row r="10" spans="2:11" ht="76.5" customHeight="1" x14ac:dyDescent="0.25">
      <c r="B10" s="29" t="s">
        <v>54</v>
      </c>
      <c r="C10" s="563"/>
      <c r="D10" s="20" t="s">
        <v>89</v>
      </c>
      <c r="E10" s="56">
        <v>54304761</v>
      </c>
      <c r="F10" s="56">
        <v>22739140</v>
      </c>
      <c r="G10" s="56">
        <v>21129834.43</v>
      </c>
      <c r="H10" s="75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63"/>
      <c r="D11" s="20" t="s">
        <v>90</v>
      </c>
      <c r="E11" s="56">
        <v>23191912</v>
      </c>
      <c r="F11" s="56">
        <v>3000000</v>
      </c>
      <c r="G11" s="56">
        <v>0</v>
      </c>
      <c r="H11" s="75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63"/>
      <c r="D12" s="20" t="s">
        <v>91</v>
      </c>
      <c r="E12" s="56">
        <v>41347830</v>
      </c>
      <c r="F12" s="56">
        <v>5100000</v>
      </c>
      <c r="G12" s="56">
        <v>459062.26</v>
      </c>
      <c r="H12" s="75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63"/>
      <c r="D13" s="20" t="s">
        <v>92</v>
      </c>
      <c r="E13" s="56">
        <v>50319389</v>
      </c>
      <c r="F13" s="56">
        <v>20946675</v>
      </c>
      <c r="G13" s="56">
        <v>20889071.260000002</v>
      </c>
      <c r="H13" s="75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63"/>
      <c r="D14" s="20" t="s">
        <v>93</v>
      </c>
      <c r="E14" s="56">
        <v>23281973</v>
      </c>
      <c r="F14" s="56">
        <v>728638</v>
      </c>
      <c r="G14" s="56">
        <v>728484.87</v>
      </c>
      <c r="H14" s="75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63"/>
      <c r="D15" s="20" t="s">
        <v>94</v>
      </c>
      <c r="E15" s="56">
        <v>3300636</v>
      </c>
      <c r="F15" s="56">
        <v>10930680</v>
      </c>
      <c r="G15" s="56">
        <v>9805023.3300000001</v>
      </c>
      <c r="H15" s="75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63"/>
      <c r="D16" s="20" t="s">
        <v>33</v>
      </c>
      <c r="E16" s="56"/>
      <c r="F16" s="56"/>
      <c r="G16" s="56"/>
      <c r="H16" s="57"/>
      <c r="I16" s="64">
        <v>228252</v>
      </c>
      <c r="J16" s="42"/>
    </row>
    <row r="17" spans="2:9" ht="76.5" customHeight="1" x14ac:dyDescent="0.25">
      <c r="B17" s="29" t="s">
        <v>58</v>
      </c>
      <c r="C17" s="564"/>
      <c r="D17" s="20" t="s">
        <v>34</v>
      </c>
      <c r="E17" s="54"/>
      <c r="F17" s="54"/>
      <c r="G17" s="54"/>
      <c r="H17" s="55"/>
      <c r="I17" s="64">
        <v>228343</v>
      </c>
    </row>
    <row r="18" spans="2:9" ht="76.5" customHeight="1" x14ac:dyDescent="0.25">
      <c r="B18" s="29" t="s">
        <v>59</v>
      </c>
      <c r="C18" s="565" t="s">
        <v>118</v>
      </c>
      <c r="D18" s="20" t="s">
        <v>95</v>
      </c>
      <c r="E18" s="56">
        <v>147845465</v>
      </c>
      <c r="F18" s="56">
        <v>73090761</v>
      </c>
      <c r="G18" s="56">
        <v>73090760.5</v>
      </c>
      <c r="H18" s="75">
        <f t="shared" si="0"/>
        <v>0.99999999315919008</v>
      </c>
      <c r="I18" s="64">
        <v>34968</v>
      </c>
    </row>
    <row r="19" spans="2:9" ht="76.5" customHeight="1" x14ac:dyDescent="0.25">
      <c r="B19" s="29" t="s">
        <v>60</v>
      </c>
      <c r="C19" s="566"/>
      <c r="D19" s="20" t="s">
        <v>96</v>
      </c>
      <c r="E19" s="56">
        <v>60000000</v>
      </c>
      <c r="F19" s="56">
        <v>76600000</v>
      </c>
      <c r="G19" s="56">
        <v>71241509.659999996</v>
      </c>
      <c r="H19" s="75">
        <f t="shared" si="0"/>
        <v>0.93004581801566577</v>
      </c>
      <c r="I19" s="64">
        <v>116535</v>
      </c>
    </row>
    <row r="20" spans="2:9" ht="76.5" customHeight="1" x14ac:dyDescent="0.25">
      <c r="B20" s="29" t="s">
        <v>59</v>
      </c>
      <c r="C20" s="566"/>
      <c r="D20" s="20" t="s">
        <v>97</v>
      </c>
      <c r="E20" s="56">
        <v>133231886</v>
      </c>
      <c r="F20" s="56">
        <v>10134533</v>
      </c>
      <c r="G20" s="56">
        <v>0</v>
      </c>
      <c r="H20" s="75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65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75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66"/>
      <c r="D22" s="31" t="s">
        <v>99</v>
      </c>
      <c r="E22" s="58">
        <v>45347603</v>
      </c>
      <c r="F22" s="58">
        <v>45347603</v>
      </c>
      <c r="G22" s="58">
        <v>6697145.1500000004</v>
      </c>
      <c r="H22" s="76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55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75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56"/>
      <c r="D24" s="20" t="s">
        <v>35</v>
      </c>
      <c r="E24" s="56"/>
      <c r="F24" s="56"/>
      <c r="G24" s="56"/>
      <c r="H24" s="57"/>
      <c r="I24" s="67">
        <v>228035</v>
      </c>
    </row>
    <row r="25" spans="2:9" ht="90" customHeight="1" x14ac:dyDescent="0.25">
      <c r="B25" s="34" t="s">
        <v>64</v>
      </c>
      <c r="C25" s="556"/>
      <c r="D25" s="20" t="s">
        <v>36</v>
      </c>
      <c r="E25" s="56"/>
      <c r="F25" s="56"/>
      <c r="G25" s="56"/>
      <c r="H25" s="57"/>
      <c r="I25" s="67">
        <v>228061</v>
      </c>
    </row>
    <row r="26" spans="2:9" ht="90" customHeight="1" x14ac:dyDescent="0.25">
      <c r="B26" s="36" t="s">
        <v>65</v>
      </c>
      <c r="C26" s="557"/>
      <c r="D26" s="35"/>
      <c r="E26" s="56"/>
      <c r="F26" s="56"/>
      <c r="G26" s="56"/>
      <c r="H26" s="57"/>
      <c r="I26" s="61">
        <v>228251</v>
      </c>
    </row>
    <row r="27" spans="2:9" ht="90" customHeight="1" x14ac:dyDescent="0.25">
      <c r="B27" s="34" t="s">
        <v>122</v>
      </c>
      <c r="C27" s="567" t="s">
        <v>74</v>
      </c>
      <c r="D27" s="35"/>
      <c r="E27" s="56">
        <v>12730500</v>
      </c>
      <c r="F27" s="56">
        <v>0</v>
      </c>
      <c r="G27" s="56">
        <v>0</v>
      </c>
      <c r="H27" s="75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68"/>
      <c r="D28" s="35"/>
      <c r="E28" s="56">
        <v>40000000</v>
      </c>
      <c r="F28" s="56">
        <v>2778672</v>
      </c>
      <c r="G28" s="56">
        <v>1200000</v>
      </c>
      <c r="H28" s="75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68"/>
      <c r="D29" s="38" t="s">
        <v>101</v>
      </c>
      <c r="E29" s="56">
        <v>23750000</v>
      </c>
      <c r="F29" s="56">
        <v>0</v>
      </c>
      <c r="G29" s="56">
        <v>0</v>
      </c>
      <c r="H29" s="75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68"/>
      <c r="D30" s="38" t="s">
        <v>102</v>
      </c>
      <c r="E30" s="56">
        <v>1300000</v>
      </c>
      <c r="F30" s="56">
        <v>34248424</v>
      </c>
      <c r="G30" s="56">
        <v>0</v>
      </c>
      <c r="H30" s="75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68"/>
      <c r="D31" s="38" t="s">
        <v>103</v>
      </c>
      <c r="E31" s="56">
        <v>31881336</v>
      </c>
      <c r="F31" s="56">
        <v>31881336</v>
      </c>
      <c r="G31" s="56">
        <v>1223010.24</v>
      </c>
      <c r="H31" s="75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68"/>
      <c r="D32" s="38" t="s">
        <v>104</v>
      </c>
      <c r="E32" s="56">
        <v>46050000</v>
      </c>
      <c r="F32" s="56">
        <v>67167773</v>
      </c>
      <c r="G32" s="56">
        <v>30167081.219999999</v>
      </c>
      <c r="H32" s="75">
        <f t="shared" si="0"/>
        <v>0.44913028782419212</v>
      </c>
      <c r="I32" s="62">
        <v>189499</v>
      </c>
    </row>
    <row r="33" spans="2:10" ht="90" customHeight="1" x14ac:dyDescent="0.25">
      <c r="B33" s="37" t="s">
        <v>69</v>
      </c>
      <c r="C33" s="568"/>
      <c r="D33" s="38"/>
      <c r="E33" s="56"/>
      <c r="F33" s="56"/>
      <c r="G33" s="56"/>
      <c r="H33" s="57"/>
      <c r="I33" s="62">
        <v>190108</v>
      </c>
    </row>
    <row r="34" spans="2:10" ht="90" customHeight="1" x14ac:dyDescent="0.25">
      <c r="B34" s="37" t="s">
        <v>70</v>
      </c>
      <c r="C34" s="568"/>
      <c r="D34" s="38"/>
      <c r="E34" s="56"/>
      <c r="F34" s="56"/>
      <c r="G34" s="56"/>
      <c r="H34" s="57"/>
      <c r="I34" s="62">
        <v>190122</v>
      </c>
    </row>
    <row r="35" spans="2:10" ht="90" customHeight="1" x14ac:dyDescent="0.25">
      <c r="B35" s="37" t="s">
        <v>71</v>
      </c>
      <c r="C35" s="568"/>
      <c r="D35" s="38" t="s">
        <v>105</v>
      </c>
      <c r="E35" s="56">
        <v>16100000</v>
      </c>
      <c r="F35" s="56">
        <v>1200000</v>
      </c>
      <c r="G35" s="56">
        <v>981253.77</v>
      </c>
      <c r="H35" s="75">
        <f t="shared" si="0"/>
        <v>0.81771147499999997</v>
      </c>
      <c r="I35" s="62">
        <v>221005</v>
      </c>
    </row>
    <row r="36" spans="2:10" ht="90" customHeight="1" x14ac:dyDescent="0.25">
      <c r="B36" s="37" t="s">
        <v>72</v>
      </c>
      <c r="C36" s="568"/>
      <c r="D36" s="38" t="s">
        <v>106</v>
      </c>
      <c r="E36" s="56">
        <v>27524022</v>
      </c>
      <c r="F36" s="56">
        <v>27524022</v>
      </c>
      <c r="G36" s="56">
        <v>3474885.01</v>
      </c>
      <c r="H36" s="75">
        <f t="shared" si="0"/>
        <v>0.12624917281347905</v>
      </c>
      <c r="I36" s="62">
        <v>72220</v>
      </c>
    </row>
    <row r="37" spans="2:10" ht="90" customHeight="1" x14ac:dyDescent="0.25">
      <c r="B37" s="37" t="s">
        <v>73</v>
      </c>
      <c r="C37" s="568"/>
      <c r="D37" s="38" t="s">
        <v>107</v>
      </c>
      <c r="E37" s="56">
        <v>193950000</v>
      </c>
      <c r="F37" s="56">
        <v>3100000</v>
      </c>
      <c r="G37" s="56">
        <v>0</v>
      </c>
      <c r="H37" s="75">
        <f t="shared" si="0"/>
        <v>0</v>
      </c>
      <c r="I37" s="62">
        <v>95927</v>
      </c>
    </row>
    <row r="38" spans="2:10" ht="90" customHeight="1" x14ac:dyDescent="0.25">
      <c r="B38" s="37" t="s">
        <v>68</v>
      </c>
      <c r="C38" s="569"/>
      <c r="D38" s="38" t="s">
        <v>108</v>
      </c>
      <c r="E38" s="56">
        <v>33517793</v>
      </c>
      <c r="F38" s="56">
        <v>33517793</v>
      </c>
      <c r="G38" s="56">
        <v>7414262.9699999997</v>
      </c>
      <c r="H38" s="75">
        <f t="shared" si="0"/>
        <v>0.22120379375813914</v>
      </c>
      <c r="I38" s="62">
        <v>72219</v>
      </c>
    </row>
    <row r="39" spans="2:10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75">
        <f t="shared" si="0"/>
        <v>0.34821629999999998</v>
      </c>
      <c r="I39" s="62">
        <v>211099</v>
      </c>
    </row>
    <row r="40" spans="2:10" ht="90" customHeight="1" x14ac:dyDescent="0.25">
      <c r="B40" s="37" t="s">
        <v>77</v>
      </c>
      <c r="C40" s="558" t="s">
        <v>121</v>
      </c>
      <c r="D40" s="38"/>
      <c r="E40" s="56"/>
      <c r="F40" s="56"/>
      <c r="G40" s="56"/>
      <c r="H40" s="57"/>
      <c r="I40" s="62">
        <v>33423</v>
      </c>
      <c r="J40" s="28"/>
    </row>
    <row r="41" spans="2:10" ht="90" customHeight="1" x14ac:dyDescent="0.25">
      <c r="B41" s="37" t="s">
        <v>78</v>
      </c>
      <c r="C41" s="558"/>
      <c r="D41" s="38" t="s">
        <v>110</v>
      </c>
      <c r="E41" s="56">
        <v>624278</v>
      </c>
      <c r="F41" s="56">
        <v>4255053</v>
      </c>
      <c r="G41" s="56">
        <v>1255327.19</v>
      </c>
      <c r="H41" s="75">
        <f t="shared" si="0"/>
        <v>0.29502034169727143</v>
      </c>
      <c r="I41" s="62">
        <v>224376</v>
      </c>
    </row>
    <row r="42" spans="2:10" ht="90" customHeight="1" x14ac:dyDescent="0.25">
      <c r="B42" s="37" t="s">
        <v>79</v>
      </c>
      <c r="C42" s="558"/>
      <c r="D42" s="38" t="s">
        <v>111</v>
      </c>
      <c r="E42" s="56">
        <v>687322</v>
      </c>
      <c r="F42" s="56">
        <v>4980360</v>
      </c>
      <c r="G42" s="56">
        <v>567796.37</v>
      </c>
      <c r="H42" s="75">
        <f t="shared" si="0"/>
        <v>0.11400709386470054</v>
      </c>
      <c r="I42" s="62">
        <v>224215</v>
      </c>
    </row>
    <row r="43" spans="2:10" ht="90" customHeight="1" x14ac:dyDescent="0.25">
      <c r="B43" s="37" t="s">
        <v>79</v>
      </c>
      <c r="C43" s="558"/>
      <c r="D43" s="38" t="s">
        <v>112</v>
      </c>
      <c r="E43" s="56">
        <v>810167</v>
      </c>
      <c r="F43" s="56">
        <v>5029200</v>
      </c>
      <c r="G43" s="56">
        <v>911176.33</v>
      </c>
      <c r="H43" s="75">
        <f t="shared" si="0"/>
        <v>0.18117719120337231</v>
      </c>
      <c r="I43" s="62">
        <v>155983</v>
      </c>
    </row>
    <row r="44" spans="2:10" ht="90" customHeight="1" x14ac:dyDescent="0.25">
      <c r="B44" s="37" t="s">
        <v>80</v>
      </c>
      <c r="C44" s="558" t="s">
        <v>124</v>
      </c>
      <c r="D44" s="38"/>
      <c r="E44" s="56"/>
      <c r="F44" s="56"/>
      <c r="G44" s="56"/>
      <c r="H44" s="57"/>
      <c r="I44" s="62">
        <v>209397</v>
      </c>
      <c r="J44" s="28"/>
    </row>
    <row r="45" spans="2:10" ht="90" customHeight="1" x14ac:dyDescent="0.25">
      <c r="B45" s="37" t="s">
        <v>81</v>
      </c>
      <c r="C45" s="558"/>
      <c r="D45" s="38" t="s">
        <v>113</v>
      </c>
      <c r="E45" s="56">
        <v>632904</v>
      </c>
      <c r="F45" s="56">
        <v>1965365</v>
      </c>
      <c r="G45" s="56">
        <v>716337.04</v>
      </c>
      <c r="H45" s="75">
        <f t="shared" si="0"/>
        <v>0.36448040949136679</v>
      </c>
      <c r="I45" s="62">
        <v>209400</v>
      </c>
    </row>
    <row r="46" spans="2:10" ht="90" customHeight="1" x14ac:dyDescent="0.25">
      <c r="B46" s="37" t="s">
        <v>82</v>
      </c>
      <c r="C46" s="558"/>
      <c r="D46" s="38"/>
      <c r="E46" s="56"/>
      <c r="F46" s="56"/>
      <c r="G46" s="56"/>
      <c r="H46" s="57"/>
      <c r="I46" s="62">
        <v>209399</v>
      </c>
      <c r="J46" s="28"/>
    </row>
    <row r="47" spans="2:10" ht="90" customHeight="1" x14ac:dyDescent="0.25">
      <c r="B47" s="37" t="s">
        <v>83</v>
      </c>
      <c r="C47" s="558"/>
      <c r="D47" s="38"/>
      <c r="E47" s="56"/>
      <c r="F47" s="56"/>
      <c r="G47" s="56"/>
      <c r="H47" s="57"/>
      <c r="I47" s="62">
        <v>209398</v>
      </c>
      <c r="J47" s="28"/>
    </row>
    <row r="48" spans="2:10" ht="90" customHeight="1" x14ac:dyDescent="0.25">
      <c r="B48" s="37" t="s">
        <v>84</v>
      </c>
      <c r="C48" s="558"/>
      <c r="D48" s="38"/>
      <c r="E48" s="56"/>
      <c r="F48" s="56"/>
      <c r="G48" s="56"/>
      <c r="H48" s="57"/>
      <c r="I48" s="62">
        <v>206196</v>
      </c>
      <c r="J48" s="28"/>
    </row>
    <row r="49" spans="2:9" ht="90" customHeight="1" x14ac:dyDescent="0.25">
      <c r="B49" s="37" t="s">
        <v>85</v>
      </c>
      <c r="C49" s="39" t="s">
        <v>74</v>
      </c>
      <c r="D49" s="38" t="s">
        <v>114</v>
      </c>
      <c r="E49" s="56">
        <v>29775000</v>
      </c>
      <c r="F49" s="56">
        <v>29495346</v>
      </c>
      <c r="G49" s="56">
        <v>29487468.77</v>
      </c>
      <c r="H49" s="75">
        <f t="shared" si="0"/>
        <v>0.99973293312104217</v>
      </c>
      <c r="I49" s="62">
        <v>130902</v>
      </c>
    </row>
    <row r="50" spans="2:9" ht="36" customHeight="1" x14ac:dyDescent="0.25">
      <c r="B50" s="40" t="s">
        <v>47</v>
      </c>
      <c r="C50" s="41"/>
      <c r="D50" s="41"/>
      <c r="E50" s="59">
        <f>SUM(E7:E49)</f>
        <v>1314204517</v>
      </c>
      <c r="F50" s="59">
        <f>SUM(F7:F49)</f>
        <v>759855816</v>
      </c>
      <c r="G50" s="59">
        <f>SUM(G7:G49)</f>
        <v>383907110.29999995</v>
      </c>
      <c r="H50" s="60">
        <f>+G50/F50</f>
        <v>0.50523678600099042</v>
      </c>
      <c r="I50" s="41"/>
    </row>
    <row r="51" spans="2:9" ht="36" customHeight="1" x14ac:dyDescent="0.25">
      <c r="B51" s="40"/>
      <c r="C51" s="41"/>
      <c r="D51" s="41"/>
      <c r="E51" s="69">
        <v>1000566929</v>
      </c>
      <c r="F51" s="69">
        <v>809172097</v>
      </c>
      <c r="G51" s="69">
        <v>480779391.19999999</v>
      </c>
      <c r="H51" s="70"/>
      <c r="I51" s="41"/>
    </row>
    <row r="52" spans="2:9" ht="36" customHeight="1" x14ac:dyDescent="0.25">
      <c r="B52" s="40"/>
      <c r="C52" s="41"/>
      <c r="D52" s="41"/>
      <c r="E52" s="69">
        <f>+E50-E51</f>
        <v>313637588</v>
      </c>
      <c r="F52" s="69">
        <f>+F50-F51</f>
        <v>-49316281</v>
      </c>
      <c r="G52" s="69">
        <f>+G50-G51</f>
        <v>-96872280.900000036</v>
      </c>
      <c r="H52" s="70"/>
      <c r="I52" s="41"/>
    </row>
    <row r="53" spans="2:9" ht="15.75" customHeight="1" x14ac:dyDescent="0.25"/>
    <row r="54" spans="2:9" ht="15.75" customHeight="1" x14ac:dyDescent="0.25"/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33.75" customHeight="1" x14ac:dyDescent="0.25">
      <c r="B62" s="28"/>
      <c r="C62" s="27"/>
    </row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I5:I6"/>
    <mergeCell ref="B5:B6"/>
    <mergeCell ref="C5:C6"/>
    <mergeCell ref="D5:D6"/>
    <mergeCell ref="E5:F5"/>
    <mergeCell ref="G5:H5"/>
    <mergeCell ref="C44:C48"/>
    <mergeCell ref="C8:C17"/>
    <mergeCell ref="C18:C20"/>
    <mergeCell ref="C21:C22"/>
    <mergeCell ref="C23:C26"/>
    <mergeCell ref="C27:C38"/>
    <mergeCell ref="C40:C43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53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tabColor rgb="FF2E75B5"/>
  </sheetPr>
  <dimension ref="B1:I1005"/>
  <sheetViews>
    <sheetView view="pageBreakPreview" zoomScale="80" zoomScaleNormal="70" zoomScaleSheetLayoutView="80" workbookViewId="0">
      <selection activeCell="G56" sqref="G56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9" x14ac:dyDescent="0.25">
      <c r="E1" s="2"/>
      <c r="F1" s="2"/>
    </row>
    <row r="2" spans="2:9" x14ac:dyDescent="0.25">
      <c r="E2" s="2"/>
      <c r="F2" s="2"/>
    </row>
    <row r="3" spans="2:9" x14ac:dyDescent="0.25">
      <c r="E3" s="2"/>
      <c r="F3" s="2"/>
    </row>
    <row r="4" spans="2:9" ht="15.75" thickBot="1" x14ac:dyDescent="0.3">
      <c r="E4" s="2"/>
      <c r="F4" s="2"/>
    </row>
    <row r="5" spans="2:9" ht="39" customHeight="1" x14ac:dyDescent="0.25">
      <c r="B5" s="549" t="s">
        <v>25</v>
      </c>
      <c r="C5" s="551" t="s">
        <v>26</v>
      </c>
      <c r="D5" s="551" t="s">
        <v>27</v>
      </c>
      <c r="E5" s="553" t="s">
        <v>28</v>
      </c>
      <c r="F5" s="554"/>
      <c r="G5" s="561" t="s">
        <v>29</v>
      </c>
      <c r="H5" s="554"/>
      <c r="I5" s="559" t="s">
        <v>32</v>
      </c>
    </row>
    <row r="6" spans="2:9" ht="42.75" customHeight="1" x14ac:dyDescent="0.25">
      <c r="B6" s="550"/>
      <c r="C6" s="552"/>
      <c r="D6" s="552"/>
      <c r="E6" s="50" t="s">
        <v>30</v>
      </c>
      <c r="F6" s="50" t="s">
        <v>5</v>
      </c>
      <c r="G6" s="51" t="s">
        <v>6</v>
      </c>
      <c r="H6" s="52" t="s">
        <v>31</v>
      </c>
      <c r="I6" s="560"/>
    </row>
    <row r="7" spans="2:9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55">
        <f>G7/F7</f>
        <v>0.185855247828175</v>
      </c>
      <c r="I7" s="63">
        <v>60132</v>
      </c>
    </row>
    <row r="8" spans="2:9" ht="94.5" customHeight="1" x14ac:dyDescent="0.25">
      <c r="B8" s="29"/>
      <c r="C8" s="570" t="s">
        <v>125</v>
      </c>
      <c r="D8" s="20"/>
      <c r="E8" s="53">
        <v>147845465</v>
      </c>
      <c r="F8" s="53">
        <v>73090761</v>
      </c>
      <c r="G8" s="54">
        <v>73090760.5</v>
      </c>
      <c r="H8" s="55"/>
      <c r="I8" s="63">
        <v>34968</v>
      </c>
    </row>
    <row r="9" spans="2:9" ht="94.5" customHeight="1" x14ac:dyDescent="0.25">
      <c r="B9" s="29"/>
      <c r="C9" s="572"/>
      <c r="D9" s="20"/>
      <c r="E9" s="53">
        <v>60000000</v>
      </c>
      <c r="F9" s="53">
        <v>76600000</v>
      </c>
      <c r="G9" s="54">
        <v>71241509.659999996</v>
      </c>
      <c r="H9" s="55"/>
      <c r="I9" s="63">
        <v>116535</v>
      </c>
    </row>
    <row r="10" spans="2:9" ht="94.5" customHeight="1" x14ac:dyDescent="0.25">
      <c r="B10" s="29"/>
      <c r="C10" s="571"/>
      <c r="D10" s="20"/>
      <c r="E10" s="53">
        <v>133231886</v>
      </c>
      <c r="F10" s="53">
        <v>10134533</v>
      </c>
      <c r="G10" s="54">
        <v>0</v>
      </c>
      <c r="H10" s="55"/>
      <c r="I10" s="63">
        <v>15149</v>
      </c>
    </row>
    <row r="11" spans="2:9" ht="94.5" customHeight="1" x14ac:dyDescent="0.25">
      <c r="B11" s="29"/>
      <c r="C11" s="71" t="s">
        <v>117</v>
      </c>
      <c r="D11" s="20" t="s">
        <v>87</v>
      </c>
      <c r="E11" s="53">
        <v>48600000</v>
      </c>
      <c r="F11" s="53">
        <v>69459811</v>
      </c>
      <c r="G11" s="54">
        <v>33701645.359999999</v>
      </c>
      <c r="H11" s="55"/>
      <c r="I11" s="63">
        <v>208415</v>
      </c>
    </row>
    <row r="12" spans="2:9" ht="94.5" customHeight="1" x14ac:dyDescent="0.25">
      <c r="B12" s="29"/>
      <c r="C12" s="71"/>
      <c r="D12" s="20" t="s">
        <v>88</v>
      </c>
      <c r="E12" s="53">
        <v>26000000</v>
      </c>
      <c r="F12" s="53">
        <v>28173428</v>
      </c>
      <c r="G12" s="54">
        <v>28173426.870000001</v>
      </c>
      <c r="H12" s="55"/>
      <c r="I12" s="63">
        <v>209024</v>
      </c>
    </row>
    <row r="13" spans="2:9" ht="94.5" customHeight="1" x14ac:dyDescent="0.25">
      <c r="B13" s="29"/>
      <c r="C13" s="71"/>
      <c r="D13" s="20" t="s">
        <v>89</v>
      </c>
      <c r="E13" s="53">
        <v>54304761</v>
      </c>
      <c r="F13" s="53">
        <v>22739140</v>
      </c>
      <c r="G13" s="54">
        <v>21129834.43</v>
      </c>
      <c r="H13" s="55"/>
      <c r="I13" s="63">
        <v>209051</v>
      </c>
    </row>
    <row r="14" spans="2:9" ht="94.5" customHeight="1" x14ac:dyDescent="0.25">
      <c r="B14" s="29"/>
      <c r="C14" s="71"/>
      <c r="D14" s="20" t="s">
        <v>90</v>
      </c>
      <c r="E14" s="53">
        <v>23191912</v>
      </c>
      <c r="F14" s="53">
        <v>3000000</v>
      </c>
      <c r="G14" s="54">
        <v>0</v>
      </c>
      <c r="H14" s="55"/>
      <c r="I14" s="63">
        <v>209677</v>
      </c>
    </row>
    <row r="15" spans="2:9" ht="94.5" customHeight="1" x14ac:dyDescent="0.25">
      <c r="B15" s="29"/>
      <c r="C15" s="71"/>
      <c r="D15" s="20" t="s">
        <v>91</v>
      </c>
      <c r="E15" s="53">
        <v>41347830</v>
      </c>
      <c r="F15" s="53">
        <v>5100000</v>
      </c>
      <c r="G15" s="54">
        <v>459062.26</v>
      </c>
      <c r="H15" s="55"/>
      <c r="I15" s="63">
        <v>209678</v>
      </c>
    </row>
    <row r="16" spans="2:9" ht="94.5" customHeight="1" x14ac:dyDescent="0.25">
      <c r="B16" s="29"/>
      <c r="C16" s="71"/>
      <c r="D16" s="20" t="s">
        <v>92</v>
      </c>
      <c r="E16" s="53">
        <v>50319389</v>
      </c>
      <c r="F16" s="53">
        <v>20946675</v>
      </c>
      <c r="G16" s="54">
        <v>20889071.260000002</v>
      </c>
      <c r="H16" s="55"/>
      <c r="I16" s="63">
        <v>209682</v>
      </c>
    </row>
    <row r="17" spans="2:9" ht="94.5" customHeight="1" x14ac:dyDescent="0.25">
      <c r="B17" s="29"/>
      <c r="C17" s="71"/>
      <c r="D17" s="20" t="s">
        <v>93</v>
      </c>
      <c r="E17" s="53">
        <v>23281973</v>
      </c>
      <c r="F17" s="53">
        <v>728638</v>
      </c>
      <c r="G17" s="54">
        <v>728484.87</v>
      </c>
      <c r="H17" s="55"/>
      <c r="I17" s="63">
        <v>207590</v>
      </c>
    </row>
    <row r="18" spans="2:9" ht="94.5" customHeight="1" x14ac:dyDescent="0.25">
      <c r="B18" s="29"/>
      <c r="C18" s="71"/>
      <c r="D18" s="20" t="s">
        <v>94</v>
      </c>
      <c r="E18" s="53">
        <v>3300636</v>
      </c>
      <c r="F18" s="53">
        <v>10930680</v>
      </c>
      <c r="G18" s="54">
        <v>9805023.3300000001</v>
      </c>
      <c r="H18" s="55"/>
      <c r="I18" s="63">
        <v>149860</v>
      </c>
    </row>
    <row r="19" spans="2:9" ht="94.5" customHeight="1" x14ac:dyDescent="0.25">
      <c r="B19" s="29"/>
      <c r="C19" s="71"/>
      <c r="D19" s="20" t="s">
        <v>33</v>
      </c>
      <c r="E19" s="53">
        <v>0</v>
      </c>
      <c r="F19" s="53">
        <v>12143524</v>
      </c>
      <c r="G19" s="54">
        <v>445696.74</v>
      </c>
      <c r="H19" s="55"/>
      <c r="I19" s="63">
        <v>228252</v>
      </c>
    </row>
    <row r="20" spans="2:9" ht="94.5" customHeight="1" x14ac:dyDescent="0.25">
      <c r="B20" s="29"/>
      <c r="C20" s="71"/>
      <c r="D20" s="20" t="s">
        <v>34</v>
      </c>
      <c r="E20" s="53">
        <v>0</v>
      </c>
      <c r="F20" s="53">
        <v>12386032</v>
      </c>
      <c r="G20" s="54">
        <v>398880.6</v>
      </c>
      <c r="H20" s="55"/>
      <c r="I20" s="63">
        <v>228343</v>
      </c>
    </row>
    <row r="21" spans="2:9" ht="94.5" customHeight="1" x14ac:dyDescent="0.25">
      <c r="B21" s="29"/>
      <c r="C21" s="71"/>
      <c r="D21" s="20"/>
      <c r="E21" s="72">
        <f>SUM(E7:E20)</f>
        <v>703639852</v>
      </c>
      <c r="F21" s="72">
        <f t="shared" ref="F21:G21" si="0">SUM(F7:F20)</f>
        <v>435677602</v>
      </c>
      <c r="G21" s="72">
        <f t="shared" si="0"/>
        <v>276835787.49000001</v>
      </c>
      <c r="H21" s="55"/>
      <c r="I21" s="63"/>
    </row>
    <row r="22" spans="2:9" ht="94.5" customHeight="1" x14ac:dyDescent="0.25">
      <c r="B22" s="29"/>
      <c r="C22" s="570" t="s">
        <v>119</v>
      </c>
      <c r="D22" s="20"/>
      <c r="E22" s="53">
        <v>36475246</v>
      </c>
      <c r="F22" s="53">
        <v>36475246</v>
      </c>
      <c r="G22" s="54">
        <v>7322821.6799999997</v>
      </c>
      <c r="H22" s="55"/>
      <c r="I22" s="63">
        <v>116527</v>
      </c>
    </row>
    <row r="23" spans="2:9" ht="94.5" customHeight="1" x14ac:dyDescent="0.25">
      <c r="B23" s="29"/>
      <c r="C23" s="571"/>
      <c r="D23" s="20"/>
      <c r="E23" s="53">
        <v>45347603</v>
      </c>
      <c r="F23" s="53">
        <v>45347603</v>
      </c>
      <c r="G23" s="54">
        <v>6697145.1500000004</v>
      </c>
      <c r="H23" s="55"/>
      <c r="I23" s="63">
        <v>132258</v>
      </c>
    </row>
    <row r="24" spans="2:9" ht="94.5" customHeight="1" x14ac:dyDescent="0.25">
      <c r="B24" s="29"/>
      <c r="C24" s="570" t="s">
        <v>74</v>
      </c>
      <c r="D24" s="20"/>
      <c r="E24" s="53">
        <v>12730500</v>
      </c>
      <c r="F24" s="53">
        <v>0</v>
      </c>
      <c r="G24" s="54">
        <v>0</v>
      </c>
      <c r="H24" s="55"/>
      <c r="I24" s="63">
        <v>221962</v>
      </c>
    </row>
    <row r="25" spans="2:9" ht="94.5" customHeight="1" x14ac:dyDescent="0.25">
      <c r="B25" s="29"/>
      <c r="C25" s="572"/>
      <c r="D25" s="20"/>
      <c r="E25" s="53">
        <v>40000000</v>
      </c>
      <c r="F25" s="53">
        <v>2778672</v>
      </c>
      <c r="G25" s="54">
        <v>1200000</v>
      </c>
      <c r="H25" s="55"/>
      <c r="I25" s="63">
        <v>221965</v>
      </c>
    </row>
    <row r="26" spans="2:9" ht="94.5" customHeight="1" x14ac:dyDescent="0.25">
      <c r="B26" s="29"/>
      <c r="C26" s="572"/>
      <c r="D26" s="20"/>
      <c r="E26" s="53">
        <v>23750000</v>
      </c>
      <c r="F26" s="53">
        <v>0</v>
      </c>
      <c r="G26" s="54">
        <v>0</v>
      </c>
      <c r="H26" s="55"/>
      <c r="I26" s="63">
        <v>116530</v>
      </c>
    </row>
    <row r="27" spans="2:9" ht="94.5" customHeight="1" x14ac:dyDescent="0.25">
      <c r="B27" s="29"/>
      <c r="C27" s="572"/>
      <c r="D27" s="20"/>
      <c r="E27" s="53">
        <v>1300000</v>
      </c>
      <c r="F27" s="53">
        <v>34248424</v>
      </c>
      <c r="G27" s="54">
        <v>0</v>
      </c>
      <c r="H27" s="55"/>
      <c r="I27" s="63">
        <v>142767</v>
      </c>
    </row>
    <row r="28" spans="2:9" ht="94.5" customHeight="1" x14ac:dyDescent="0.25">
      <c r="B28" s="29"/>
      <c r="C28" s="572"/>
      <c r="D28" s="20"/>
      <c r="E28" s="53">
        <v>31881336</v>
      </c>
      <c r="F28" s="53">
        <v>31881336</v>
      </c>
      <c r="G28" s="54">
        <v>1223010.24</v>
      </c>
      <c r="H28" s="55"/>
      <c r="I28" s="63">
        <v>167405</v>
      </c>
    </row>
    <row r="29" spans="2:9" ht="94.5" customHeight="1" x14ac:dyDescent="0.25">
      <c r="B29" s="29"/>
      <c r="C29" s="572"/>
      <c r="D29" s="20"/>
      <c r="E29" s="53">
        <v>46050000</v>
      </c>
      <c r="F29" s="53">
        <v>67167773</v>
      </c>
      <c r="G29" s="54">
        <v>30167081.219999999</v>
      </c>
      <c r="H29" s="55"/>
      <c r="I29" s="63">
        <v>189499</v>
      </c>
    </row>
    <row r="30" spans="2:9" ht="94.5" customHeight="1" x14ac:dyDescent="0.25">
      <c r="B30" s="29"/>
      <c r="C30" s="572"/>
      <c r="D30" s="20"/>
      <c r="E30" s="53">
        <v>0</v>
      </c>
      <c r="F30" s="53">
        <v>48103659</v>
      </c>
      <c r="G30" s="54">
        <v>38472344.759999998</v>
      </c>
      <c r="H30" s="55"/>
      <c r="I30" s="63">
        <v>190108</v>
      </c>
    </row>
    <row r="31" spans="2:9" ht="94.5" customHeight="1" x14ac:dyDescent="0.25">
      <c r="B31" s="29"/>
      <c r="C31" s="572"/>
      <c r="D31" s="20"/>
      <c r="E31" s="53">
        <v>0</v>
      </c>
      <c r="F31" s="53">
        <v>11510337</v>
      </c>
      <c r="G31" s="54">
        <v>4184226.09</v>
      </c>
      <c r="H31" s="55"/>
      <c r="I31" s="63">
        <v>190122</v>
      </c>
    </row>
    <row r="32" spans="2:9" ht="94.5" customHeight="1" x14ac:dyDescent="0.25">
      <c r="B32" s="29"/>
      <c r="C32" s="572"/>
      <c r="D32" s="20"/>
      <c r="E32" s="53">
        <v>16100000</v>
      </c>
      <c r="F32" s="53">
        <v>1200000</v>
      </c>
      <c r="G32" s="54">
        <v>981253.77</v>
      </c>
      <c r="H32" s="55"/>
      <c r="I32" s="63">
        <v>221005</v>
      </c>
    </row>
    <row r="33" spans="2:9" ht="94.5" customHeight="1" x14ac:dyDescent="0.25">
      <c r="B33" s="29"/>
      <c r="C33" s="572"/>
      <c r="D33" s="20"/>
      <c r="E33" s="53">
        <v>27524022</v>
      </c>
      <c r="F33" s="53">
        <v>27524022</v>
      </c>
      <c r="G33" s="54">
        <v>3474885.01</v>
      </c>
      <c r="H33" s="55"/>
      <c r="I33" s="63">
        <v>72220</v>
      </c>
    </row>
    <row r="34" spans="2:9" ht="94.5" customHeight="1" x14ac:dyDescent="0.25">
      <c r="B34" s="29"/>
      <c r="C34" s="572"/>
      <c r="D34" s="20"/>
      <c r="E34" s="53">
        <v>193950000</v>
      </c>
      <c r="F34" s="53">
        <v>3100000</v>
      </c>
      <c r="G34" s="54">
        <v>0</v>
      </c>
      <c r="H34" s="55"/>
      <c r="I34" s="63">
        <v>95927</v>
      </c>
    </row>
    <row r="35" spans="2:9" ht="94.5" customHeight="1" x14ac:dyDescent="0.25">
      <c r="B35" s="29"/>
      <c r="C35" s="571"/>
      <c r="D35" s="20"/>
      <c r="E35" s="53">
        <v>33517793</v>
      </c>
      <c r="F35" s="53">
        <v>33517793</v>
      </c>
      <c r="G35" s="54">
        <v>7414262.9699999997</v>
      </c>
      <c r="H35" s="55"/>
      <c r="I35" s="63">
        <v>72219</v>
      </c>
    </row>
    <row r="36" spans="2:9" ht="94.5" customHeight="1" x14ac:dyDescent="0.25">
      <c r="B36" s="29"/>
      <c r="C36" s="71" t="s">
        <v>74</v>
      </c>
      <c r="D36" s="20" t="s">
        <v>114</v>
      </c>
      <c r="E36" s="53">
        <v>29775000</v>
      </c>
      <c r="F36" s="53">
        <v>29495346</v>
      </c>
      <c r="G36" s="54">
        <v>29487468.77</v>
      </c>
      <c r="H36" s="55"/>
      <c r="I36" s="63">
        <v>130902</v>
      </c>
    </row>
    <row r="37" spans="2:9" ht="94.5" customHeight="1" x14ac:dyDescent="0.25">
      <c r="B37" s="29"/>
      <c r="C37" s="71"/>
      <c r="D37" s="20"/>
      <c r="E37" s="72">
        <f>SUM(E22:E35)</f>
        <v>508626500</v>
      </c>
      <c r="F37" s="72">
        <f t="shared" ref="F37:G37" si="1">SUM(F22:F35)</f>
        <v>342854865</v>
      </c>
      <c r="G37" s="72">
        <f t="shared" si="1"/>
        <v>101137030.89</v>
      </c>
      <c r="H37" s="55"/>
      <c r="I37" s="63"/>
    </row>
    <row r="38" spans="2:9" ht="94.5" customHeight="1" x14ac:dyDescent="0.25">
      <c r="B38" s="29"/>
      <c r="C38" s="71" t="s">
        <v>120</v>
      </c>
      <c r="D38" s="20" t="s">
        <v>100</v>
      </c>
      <c r="E38" s="53">
        <v>22077494</v>
      </c>
      <c r="F38" s="53">
        <v>18741577</v>
      </c>
      <c r="G38" s="54">
        <v>16149118.109999999</v>
      </c>
      <c r="H38" s="55"/>
      <c r="I38" s="63">
        <v>209016</v>
      </c>
    </row>
    <row r="39" spans="2:9" ht="94.5" customHeight="1" x14ac:dyDescent="0.25">
      <c r="B39" s="29"/>
      <c r="C39" s="71"/>
      <c r="D39" s="20" t="s">
        <v>35</v>
      </c>
      <c r="E39" s="53">
        <v>0</v>
      </c>
      <c r="F39" s="53">
        <v>12316168</v>
      </c>
      <c r="G39" s="54">
        <v>0</v>
      </c>
      <c r="H39" s="55"/>
      <c r="I39" s="63">
        <v>228035</v>
      </c>
    </row>
    <row r="40" spans="2:9" ht="94.5" customHeight="1" x14ac:dyDescent="0.25">
      <c r="B40" s="29"/>
      <c r="C40" s="71"/>
      <c r="D40" s="20" t="s">
        <v>36</v>
      </c>
      <c r="E40" s="53">
        <v>0</v>
      </c>
      <c r="F40" s="53">
        <v>7441805</v>
      </c>
      <c r="G40" s="54">
        <v>224087.69</v>
      </c>
      <c r="H40" s="55"/>
      <c r="I40" s="63">
        <v>228061</v>
      </c>
    </row>
    <row r="41" spans="2:9" ht="94.5" customHeight="1" x14ac:dyDescent="0.25">
      <c r="B41" s="29"/>
      <c r="C41" s="71"/>
      <c r="D41" s="20"/>
      <c r="E41" s="53">
        <v>0</v>
      </c>
      <c r="F41" s="53">
        <v>11053043</v>
      </c>
      <c r="G41" s="54">
        <v>11024657.18</v>
      </c>
      <c r="H41" s="55"/>
      <c r="I41" s="63">
        <v>228251</v>
      </c>
    </row>
    <row r="42" spans="2:9" ht="94.5" customHeight="1" x14ac:dyDescent="0.25">
      <c r="B42" s="29"/>
      <c r="C42" s="71"/>
      <c r="D42" s="20"/>
      <c r="E42" s="72">
        <f>SUM(E38:E41)</f>
        <v>22077494</v>
      </c>
      <c r="F42" s="72">
        <f t="shared" ref="F42:G42" si="2">SUM(F38:F41)</f>
        <v>49552593</v>
      </c>
      <c r="G42" s="72">
        <f t="shared" si="2"/>
        <v>27397862.979999997</v>
      </c>
      <c r="H42" s="55"/>
      <c r="I42" s="63"/>
    </row>
    <row r="43" spans="2:9" ht="94.5" customHeight="1" x14ac:dyDescent="0.25">
      <c r="B43" s="29"/>
      <c r="C43" s="71" t="s">
        <v>76</v>
      </c>
      <c r="D43" s="20" t="s">
        <v>109</v>
      </c>
      <c r="E43" s="72">
        <v>47331000</v>
      </c>
      <c r="F43" s="72">
        <v>1000000</v>
      </c>
      <c r="G43" s="73">
        <v>348216.3</v>
      </c>
      <c r="H43" s="55"/>
      <c r="I43" s="63">
        <v>211099</v>
      </c>
    </row>
    <row r="44" spans="2:9" ht="94.5" customHeight="1" x14ac:dyDescent="0.25">
      <c r="B44" s="29"/>
      <c r="C44" s="71" t="s">
        <v>121</v>
      </c>
      <c r="D44" s="20"/>
      <c r="E44" s="53">
        <v>0</v>
      </c>
      <c r="F44" s="53">
        <v>2312052</v>
      </c>
      <c r="G44" s="54">
        <v>1745944.42</v>
      </c>
      <c r="H44" s="55"/>
      <c r="I44" s="63">
        <v>33423</v>
      </c>
    </row>
    <row r="45" spans="2:9" ht="94.5" customHeight="1" x14ac:dyDescent="0.25">
      <c r="B45" s="29"/>
      <c r="C45" s="71"/>
      <c r="D45" s="20" t="s">
        <v>110</v>
      </c>
      <c r="E45" s="53">
        <v>624278</v>
      </c>
      <c r="F45" s="53">
        <v>4255053</v>
      </c>
      <c r="G45" s="54">
        <v>1255327.19</v>
      </c>
      <c r="H45" s="55"/>
      <c r="I45" s="63">
        <v>224376</v>
      </c>
    </row>
    <row r="46" spans="2:9" ht="94.5" customHeight="1" x14ac:dyDescent="0.25">
      <c r="B46" s="29"/>
      <c r="C46" s="71"/>
      <c r="D46" s="20" t="s">
        <v>111</v>
      </c>
      <c r="E46" s="53">
        <v>687322</v>
      </c>
      <c r="F46" s="53">
        <v>4980360</v>
      </c>
      <c r="G46" s="54">
        <v>567796.37</v>
      </c>
      <c r="H46" s="55"/>
      <c r="I46" s="63">
        <v>224215</v>
      </c>
    </row>
    <row r="47" spans="2:9" ht="94.5" customHeight="1" x14ac:dyDescent="0.25">
      <c r="B47" s="29"/>
      <c r="C47" s="71"/>
      <c r="D47" s="20" t="s">
        <v>112</v>
      </c>
      <c r="E47" s="53">
        <v>810167</v>
      </c>
      <c r="F47" s="53">
        <v>5029200</v>
      </c>
      <c r="G47" s="54">
        <v>911176.33</v>
      </c>
      <c r="H47" s="55"/>
      <c r="I47" s="63">
        <v>155983</v>
      </c>
    </row>
    <row r="48" spans="2:9" ht="94.5" customHeight="1" x14ac:dyDescent="0.25">
      <c r="B48" s="29"/>
      <c r="C48" s="71"/>
      <c r="D48" s="20"/>
      <c r="E48" s="72">
        <f>SUM(E44:E47)</f>
        <v>2121767</v>
      </c>
      <c r="F48" s="72">
        <f t="shared" ref="F48:G48" si="3">SUM(F44:F47)</f>
        <v>16576665</v>
      </c>
      <c r="G48" s="72">
        <f t="shared" si="3"/>
        <v>4480244.3099999996</v>
      </c>
      <c r="H48" s="55"/>
      <c r="I48" s="63"/>
    </row>
    <row r="49" spans="2:9" ht="94.5" customHeight="1" x14ac:dyDescent="0.25">
      <c r="B49" s="29"/>
      <c r="C49" s="572" t="s">
        <v>126</v>
      </c>
      <c r="D49" s="20"/>
      <c r="E49" s="53">
        <v>0</v>
      </c>
      <c r="F49" s="53">
        <v>2088359</v>
      </c>
      <c r="G49" s="54">
        <v>915862.74</v>
      </c>
      <c r="H49" s="55"/>
      <c r="I49" s="63">
        <v>209397</v>
      </c>
    </row>
    <row r="50" spans="2:9" ht="94.5" customHeight="1" x14ac:dyDescent="0.25">
      <c r="B50" s="29"/>
      <c r="C50" s="572"/>
      <c r="D50" s="20" t="s">
        <v>113</v>
      </c>
      <c r="E50" s="53">
        <v>632904</v>
      </c>
      <c r="F50" s="53">
        <v>1965365</v>
      </c>
      <c r="G50" s="54">
        <v>716337.04</v>
      </c>
      <c r="H50" s="55"/>
      <c r="I50" s="63">
        <v>209400</v>
      </c>
    </row>
    <row r="51" spans="2:9" ht="94.5" customHeight="1" x14ac:dyDescent="0.25">
      <c r="B51" s="29"/>
      <c r="C51" s="572"/>
      <c r="D51" s="20"/>
      <c r="E51" s="53">
        <v>0</v>
      </c>
      <c r="F51" s="53">
        <v>3430971</v>
      </c>
      <c r="G51" s="54">
        <v>802317.84</v>
      </c>
      <c r="H51" s="55"/>
      <c r="I51" s="63">
        <v>209399</v>
      </c>
    </row>
    <row r="52" spans="2:9" ht="94.5" customHeight="1" x14ac:dyDescent="0.25">
      <c r="B52" s="29"/>
      <c r="C52" s="572"/>
      <c r="D52" s="20"/>
      <c r="E52" s="53">
        <v>0</v>
      </c>
      <c r="F52" s="53">
        <v>3813052</v>
      </c>
      <c r="G52" s="54">
        <v>803993.54</v>
      </c>
      <c r="H52" s="55"/>
      <c r="I52" s="63">
        <v>209398</v>
      </c>
    </row>
    <row r="53" spans="2:9" ht="94.5" customHeight="1" x14ac:dyDescent="0.25">
      <c r="B53" s="29"/>
      <c r="C53" s="571"/>
      <c r="D53" s="20"/>
      <c r="E53" s="53">
        <v>0</v>
      </c>
      <c r="F53" s="53">
        <v>3731490</v>
      </c>
      <c r="G53" s="54">
        <v>461195.38</v>
      </c>
      <c r="H53" s="55"/>
      <c r="I53" s="63">
        <v>206196</v>
      </c>
    </row>
    <row r="54" spans="2:9" ht="94.5" customHeight="1" x14ac:dyDescent="0.25">
      <c r="B54" s="29"/>
      <c r="C54" s="71"/>
      <c r="D54" s="20"/>
      <c r="E54" s="72">
        <f>SUM(E49:E53)</f>
        <v>632904</v>
      </c>
      <c r="F54" s="72">
        <f t="shared" ref="F54:G54" si="4">SUM(F49:F53)</f>
        <v>15029237</v>
      </c>
      <c r="G54" s="72">
        <f t="shared" si="4"/>
        <v>3699706.54</v>
      </c>
      <c r="H54" s="55"/>
      <c r="I54" s="63"/>
    </row>
    <row r="55" spans="2:9" ht="36" customHeight="1" x14ac:dyDescent="0.25">
      <c r="B55" s="40" t="s">
        <v>47</v>
      </c>
      <c r="C55" s="41"/>
      <c r="D55" s="41"/>
      <c r="E55" s="59">
        <f>+E21+E37+E42+E43+E48+E54</f>
        <v>1284429517</v>
      </c>
      <c r="F55" s="59">
        <f>+F21+F37+F42+F43+F48+F54</f>
        <v>860690962</v>
      </c>
      <c r="G55" s="59">
        <f>+G21+G37+G42+G43+G48+G54</f>
        <v>413898848.51000005</v>
      </c>
      <c r="H55" s="60">
        <f>+G55/F55</f>
        <v>0.48089136145709876</v>
      </c>
      <c r="I55" s="41"/>
    </row>
    <row r="56" spans="2:9" ht="36" customHeight="1" x14ac:dyDescent="0.25">
      <c r="B56" s="40"/>
      <c r="C56" s="41"/>
      <c r="D56" s="41"/>
      <c r="E56" s="69">
        <v>1000566929</v>
      </c>
      <c r="F56" s="69">
        <v>809172097</v>
      </c>
      <c r="G56" s="69">
        <v>480779391.19999999</v>
      </c>
      <c r="H56" s="70"/>
      <c r="I56" s="41"/>
    </row>
    <row r="57" spans="2:9" ht="36" customHeight="1" x14ac:dyDescent="0.25">
      <c r="B57" s="40"/>
      <c r="C57" s="41"/>
      <c r="D57" s="41"/>
      <c r="E57" s="69">
        <f>+E55-E56</f>
        <v>283862588</v>
      </c>
      <c r="F57" s="69">
        <f>+F55-F56</f>
        <v>51518865</v>
      </c>
      <c r="G57" s="69">
        <f>+G55-G56</f>
        <v>-66880542.689999938</v>
      </c>
      <c r="H57" s="70"/>
      <c r="I57" s="41"/>
    </row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15.75" customHeight="1" x14ac:dyDescent="0.25"/>
    <row r="63" spans="2:9" ht="15.75" customHeight="1" x14ac:dyDescent="0.25"/>
    <row r="64" spans="2:9" ht="15.75" customHeight="1" x14ac:dyDescent="0.25"/>
    <row r="65" spans="2:3" ht="15.75" customHeight="1" x14ac:dyDescent="0.25"/>
    <row r="66" spans="2:3" ht="15.75" customHeight="1" x14ac:dyDescent="0.25"/>
    <row r="67" spans="2:3" ht="33.75" customHeight="1" x14ac:dyDescent="0.25">
      <c r="B67" s="28"/>
      <c r="C67" s="27"/>
    </row>
    <row r="68" spans="2:3" ht="15.75" customHeight="1" x14ac:dyDescent="0.25"/>
    <row r="69" spans="2:3" ht="15.75" customHeight="1" x14ac:dyDescent="0.25"/>
    <row r="70" spans="2:3" ht="15.75" customHeight="1" x14ac:dyDescent="0.25"/>
    <row r="71" spans="2:3" ht="15.75" customHeight="1" x14ac:dyDescent="0.25"/>
    <row r="72" spans="2:3" ht="15.75" customHeight="1" x14ac:dyDescent="0.25"/>
    <row r="73" spans="2:3" ht="15.75" customHeight="1" x14ac:dyDescent="0.25"/>
    <row r="74" spans="2:3" ht="15.75" customHeight="1" x14ac:dyDescent="0.25"/>
    <row r="75" spans="2:3" ht="15.75" customHeight="1" x14ac:dyDescent="0.25"/>
    <row r="76" spans="2:3" ht="15.75" customHeight="1" x14ac:dyDescent="0.25"/>
    <row r="77" spans="2:3" ht="15.75" customHeight="1" x14ac:dyDescent="0.25"/>
    <row r="78" spans="2:3" ht="15.75" customHeight="1" x14ac:dyDescent="0.25"/>
    <row r="79" spans="2:3" ht="15.75" customHeight="1" x14ac:dyDescent="0.25"/>
    <row r="80" spans="2: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10">
    <mergeCell ref="D5:D6"/>
    <mergeCell ref="E5:F5"/>
    <mergeCell ref="G5:H5"/>
    <mergeCell ref="I5:I6"/>
    <mergeCell ref="C8:C10"/>
    <mergeCell ref="C22:C23"/>
    <mergeCell ref="C24:C35"/>
    <mergeCell ref="C49:C53"/>
    <mergeCell ref="B5:B6"/>
    <mergeCell ref="C5:C6"/>
  </mergeCells>
  <pageMargins left="0.25" right="0.25" top="0.75" bottom="0.75" header="0.3" footer="0.3"/>
  <pageSetup scale="49" orientation="portrait" r:id="rId1"/>
  <rowBreaks count="1" manualBreakCount="1">
    <brk id="58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2E75B5"/>
  </sheetPr>
  <dimension ref="A2:I1003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19.85546875" customWidth="1"/>
    <col min="3" max="3" width="16.7109375" bestFit="1" customWidth="1"/>
    <col min="4" max="4" width="49.28515625" customWidth="1"/>
    <col min="5" max="5" width="18.7109375" bestFit="1" customWidth="1"/>
    <col min="6" max="7" width="17" bestFit="1" customWidth="1"/>
    <col min="8" max="8" width="13" style="3" customWidth="1"/>
    <col min="9" max="9" width="15.28515625" customWidth="1"/>
    <col min="10" max="18" width="10.7109375" customWidth="1"/>
  </cols>
  <sheetData>
    <row r="2" spans="1:9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  <c r="I2" s="207"/>
    </row>
    <row r="3" spans="1:9" ht="15" customHeight="1" x14ac:dyDescent="0.25">
      <c r="A3" s="512" t="s">
        <v>449</v>
      </c>
      <c r="B3" s="512"/>
      <c r="C3" s="512"/>
      <c r="D3" s="512"/>
      <c r="E3" s="512"/>
      <c r="F3" s="512"/>
      <c r="G3" s="512"/>
      <c r="H3" s="512"/>
      <c r="I3" s="208"/>
    </row>
    <row r="6" spans="1:9" ht="21" customHeight="1" x14ac:dyDescent="0.25">
      <c r="A6" s="483" t="s">
        <v>383</v>
      </c>
      <c r="B6" s="483"/>
      <c r="C6" s="483"/>
      <c r="D6" s="483"/>
      <c r="E6" s="483"/>
      <c r="F6" s="483"/>
      <c r="G6" s="483"/>
      <c r="H6" s="483"/>
    </row>
    <row r="7" spans="1:9" ht="15.75" thickBot="1" x14ac:dyDescent="0.3"/>
    <row r="8" spans="1:9" ht="15.75" x14ac:dyDescent="0.25">
      <c r="A8" s="486" t="s">
        <v>0</v>
      </c>
      <c r="B8" s="493" t="s">
        <v>291</v>
      </c>
      <c r="C8" s="493" t="s">
        <v>292</v>
      </c>
      <c r="D8" s="488" t="s">
        <v>363</v>
      </c>
      <c r="E8" s="490" t="s">
        <v>2</v>
      </c>
      <c r="F8" s="513"/>
      <c r="G8" s="490" t="s">
        <v>135</v>
      </c>
      <c r="H8" s="491"/>
    </row>
    <row r="9" spans="1:9" ht="31.5" customHeight="1" thickBot="1" x14ac:dyDescent="0.3">
      <c r="A9" s="487"/>
      <c r="B9" s="494"/>
      <c r="C9" s="494"/>
      <c r="D9" s="489"/>
      <c r="E9" s="159" t="s">
        <v>4</v>
      </c>
      <c r="F9" s="159" t="s">
        <v>5</v>
      </c>
      <c r="G9" s="159" t="s">
        <v>6</v>
      </c>
      <c r="H9" s="213" t="s">
        <v>7</v>
      </c>
    </row>
    <row r="10" spans="1:9" ht="63.75" thickBot="1" x14ac:dyDescent="0.3">
      <c r="A10" s="170" t="s">
        <v>431</v>
      </c>
      <c r="B10" s="404" t="s">
        <v>376</v>
      </c>
      <c r="C10" s="405" t="s">
        <v>298</v>
      </c>
      <c r="D10" s="274" t="s">
        <v>432</v>
      </c>
      <c r="E10" s="438">
        <v>171223253</v>
      </c>
      <c r="F10" s="438">
        <v>97881762</v>
      </c>
      <c r="G10" s="441">
        <v>27625859.93</v>
      </c>
      <c r="H10" s="650">
        <f t="shared" ref="H10" si="0">G10/F10</f>
        <v>0.28223705178090275</v>
      </c>
    </row>
    <row r="11" spans="1:9" ht="22.5" customHeight="1" thickBot="1" x14ac:dyDescent="0.3">
      <c r="A11" s="479" t="s">
        <v>23</v>
      </c>
      <c r="B11" s="480"/>
      <c r="C11" s="480"/>
      <c r="D11" s="481"/>
      <c r="E11" s="162">
        <f>SUM(E10:E10)</f>
        <v>171223253</v>
      </c>
      <c r="F11" s="162">
        <f>SUM(F10:F10)</f>
        <v>97881762</v>
      </c>
      <c r="G11" s="162">
        <f>SUM(G10:G10)</f>
        <v>27625859.93</v>
      </c>
      <c r="H11" s="163">
        <f>G11/F11</f>
        <v>0.28223705178090275</v>
      </c>
    </row>
    <row r="12" spans="1:9" x14ac:dyDescent="0.25">
      <c r="A12" s="85" t="s">
        <v>422</v>
      </c>
      <c r="B12" s="85"/>
      <c r="C12" s="85"/>
      <c r="D12" s="1"/>
      <c r="E12" s="2"/>
      <c r="F12" s="2"/>
    </row>
    <row r="13" spans="1:9" x14ac:dyDescent="0.25">
      <c r="A13" s="85" t="s">
        <v>433</v>
      </c>
      <c r="D13" s="1"/>
      <c r="E13" s="5"/>
      <c r="F13" s="5"/>
      <c r="G13" s="5"/>
      <c r="H13" s="44"/>
    </row>
    <row r="14" spans="1:9" x14ac:dyDescent="0.25">
      <c r="D14" s="1"/>
      <c r="E14" s="2"/>
      <c r="F14" s="2"/>
      <c r="G14" s="2"/>
      <c r="H14" s="45"/>
    </row>
    <row r="15" spans="1:9" x14ac:dyDescent="0.25">
      <c r="D15" s="1"/>
      <c r="E15" s="2"/>
      <c r="F15" s="2"/>
      <c r="G15" s="2"/>
      <c r="H15" s="45"/>
    </row>
    <row r="16" spans="1:9" x14ac:dyDescent="0.25">
      <c r="D16" s="1"/>
      <c r="E16" s="2"/>
      <c r="F16" s="2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ht="15.75" customHeight="1" x14ac:dyDescent="0.25">
      <c r="D24" s="1"/>
      <c r="E24" s="2"/>
      <c r="F24" s="2"/>
    </row>
    <row r="25" spans="4:6" ht="15.75" customHeight="1" x14ac:dyDescent="0.25"/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0">
    <mergeCell ref="A11:D11"/>
    <mergeCell ref="A2:H2"/>
    <mergeCell ref="A3:H3"/>
    <mergeCell ref="A6:H6"/>
    <mergeCell ref="A8:A9"/>
    <mergeCell ref="B8:B9"/>
    <mergeCell ref="C8:C9"/>
    <mergeCell ref="D8:D9"/>
    <mergeCell ref="E8:F8"/>
    <mergeCell ref="G8:H8"/>
  </mergeCells>
  <printOptions horizontalCentered="1"/>
  <pageMargins left="0.31496062992125984" right="0.51181102362204722" top="0.98425196850393704" bottom="0.74803149606299213" header="0" footer="0"/>
  <pageSetup scale="7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>
    <tabColor rgb="FF2E75B5"/>
  </sheetPr>
  <dimension ref="A2:I1004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19.85546875" customWidth="1"/>
    <col min="3" max="3" width="16.7109375" bestFit="1" customWidth="1"/>
    <col min="4" max="4" width="49.28515625" customWidth="1"/>
    <col min="5" max="6" width="17" bestFit="1" customWidth="1"/>
    <col min="7" max="7" width="15.7109375" customWidth="1"/>
    <col min="8" max="8" width="13" style="3" customWidth="1"/>
    <col min="9" max="9" width="15.28515625" customWidth="1"/>
    <col min="10" max="18" width="10.7109375" customWidth="1"/>
  </cols>
  <sheetData>
    <row r="2" spans="1:9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  <c r="I2" s="207"/>
    </row>
    <row r="3" spans="1:9" ht="15" customHeight="1" x14ac:dyDescent="0.25">
      <c r="A3" s="512" t="s">
        <v>449</v>
      </c>
      <c r="B3" s="512"/>
      <c r="C3" s="512"/>
      <c r="D3" s="512"/>
      <c r="E3" s="512"/>
      <c r="F3" s="512"/>
      <c r="G3" s="512"/>
      <c r="H3" s="512"/>
      <c r="I3" s="208"/>
    </row>
    <row r="6" spans="1:9" ht="21" customHeight="1" x14ac:dyDescent="0.25">
      <c r="A6" s="483" t="s">
        <v>339</v>
      </c>
      <c r="B6" s="483"/>
      <c r="C6" s="483"/>
      <c r="D6" s="483"/>
      <c r="E6" s="483"/>
      <c r="F6" s="483"/>
      <c r="G6" s="483"/>
      <c r="H6" s="483"/>
    </row>
    <row r="7" spans="1:9" ht="15.75" thickBot="1" x14ac:dyDescent="0.3"/>
    <row r="8" spans="1:9" ht="15.75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490" t="s">
        <v>2</v>
      </c>
      <c r="F8" s="513"/>
      <c r="G8" s="490" t="s">
        <v>135</v>
      </c>
      <c r="H8" s="491"/>
    </row>
    <row r="9" spans="1:9" ht="31.5" customHeight="1" thickBot="1" x14ac:dyDescent="0.3">
      <c r="A9" s="487"/>
      <c r="B9" s="494"/>
      <c r="C9" s="494"/>
      <c r="D9" s="489"/>
      <c r="E9" s="159" t="s">
        <v>4</v>
      </c>
      <c r="F9" s="159" t="s">
        <v>5</v>
      </c>
      <c r="G9" s="159" t="s">
        <v>6</v>
      </c>
      <c r="H9" s="213" t="s">
        <v>7</v>
      </c>
    </row>
    <row r="10" spans="1:9" ht="46.5" customHeight="1" x14ac:dyDescent="0.25">
      <c r="A10" s="171" t="s">
        <v>254</v>
      </c>
      <c r="B10" s="524" t="s">
        <v>311</v>
      </c>
      <c r="C10" s="524" t="s">
        <v>298</v>
      </c>
      <c r="D10" s="387" t="s">
        <v>281</v>
      </c>
      <c r="E10" s="651">
        <v>6541810</v>
      </c>
      <c r="F10" s="651">
        <v>4921000</v>
      </c>
      <c r="G10" s="440">
        <v>2030833.65</v>
      </c>
      <c r="H10" s="650">
        <f t="shared" ref="H10:H11" si="0">G10/F10</f>
        <v>0.41268718756350331</v>
      </c>
    </row>
    <row r="11" spans="1:9" ht="39.75" customHeight="1" thickBot="1" x14ac:dyDescent="0.3">
      <c r="A11" s="171" t="s">
        <v>255</v>
      </c>
      <c r="B11" s="524"/>
      <c r="C11" s="524"/>
      <c r="D11" s="387" t="s">
        <v>171</v>
      </c>
      <c r="E11" s="651">
        <v>19356625</v>
      </c>
      <c r="F11" s="651">
        <v>17646432</v>
      </c>
      <c r="G11" s="440">
        <v>4199831</v>
      </c>
      <c r="H11" s="650">
        <f t="shared" si="0"/>
        <v>0.23799887705344627</v>
      </c>
    </row>
    <row r="12" spans="1:9" ht="22.5" customHeight="1" thickBot="1" x14ac:dyDescent="0.3">
      <c r="A12" s="479" t="s">
        <v>23</v>
      </c>
      <c r="B12" s="480"/>
      <c r="C12" s="480"/>
      <c r="D12" s="481"/>
      <c r="E12" s="162">
        <f>SUM(E10:E11)</f>
        <v>25898435</v>
      </c>
      <c r="F12" s="162">
        <f>SUM(F10:F11)</f>
        <v>22567432</v>
      </c>
      <c r="G12" s="162">
        <f>SUM(G10:G11)</f>
        <v>6230664.6500000004</v>
      </c>
      <c r="H12" s="163">
        <f>G12/F12</f>
        <v>0.27609099032623652</v>
      </c>
    </row>
    <row r="13" spans="1:9" x14ac:dyDescent="0.25">
      <c r="A13" s="85" t="s">
        <v>410</v>
      </c>
      <c r="B13" s="85"/>
      <c r="C13" s="85"/>
      <c r="D13" s="1"/>
      <c r="E13" s="2"/>
      <c r="F13" s="2"/>
    </row>
    <row r="14" spans="1:9" x14ac:dyDescent="0.25">
      <c r="A14" s="85" t="s">
        <v>416</v>
      </c>
      <c r="D14" s="1"/>
      <c r="E14" s="5"/>
      <c r="F14" s="5"/>
      <c r="G14" s="5"/>
      <c r="H14" s="44"/>
    </row>
    <row r="15" spans="1:9" x14ac:dyDescent="0.25">
      <c r="D15" s="1"/>
      <c r="E15" s="2"/>
      <c r="F15" s="2"/>
      <c r="G15" s="2"/>
      <c r="H15" s="45"/>
    </row>
    <row r="16" spans="1:9" x14ac:dyDescent="0.25">
      <c r="D16" s="1"/>
      <c r="E16" s="2"/>
      <c r="F16" s="2"/>
      <c r="G16" s="2"/>
      <c r="H16" s="45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x14ac:dyDescent="0.25">
      <c r="D24" s="1"/>
      <c r="E24" s="2"/>
      <c r="F24" s="2"/>
    </row>
    <row r="25" spans="4:6" ht="15.75" customHeight="1" x14ac:dyDescent="0.25">
      <c r="D25" s="1"/>
      <c r="E25" s="2"/>
      <c r="F25" s="2"/>
    </row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2">
    <mergeCell ref="A2:H2"/>
    <mergeCell ref="A3:H3"/>
    <mergeCell ref="A12:D12"/>
    <mergeCell ref="A6:H6"/>
    <mergeCell ref="G8:H8"/>
    <mergeCell ref="E8:F8"/>
    <mergeCell ref="A8:A9"/>
    <mergeCell ref="D8:D9"/>
    <mergeCell ref="B8:B9"/>
    <mergeCell ref="C8:C9"/>
    <mergeCell ref="B10:B11"/>
    <mergeCell ref="C10:C11"/>
  </mergeCells>
  <printOptions horizontalCentered="1"/>
  <pageMargins left="0.31496062992125984" right="0.31496062992125984" top="0.98425196850393704" bottom="0.74803149606299213" header="0" footer="0"/>
  <pageSetup scale="7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>
    <tabColor rgb="FF2E75B5"/>
  </sheetPr>
  <dimension ref="A2:K1009"/>
  <sheetViews>
    <sheetView showGridLines="0" zoomScale="98" zoomScaleNormal="98" zoomScaleSheetLayoutView="100" workbookViewId="0"/>
  </sheetViews>
  <sheetFormatPr baseColWidth="10" defaultColWidth="14.42578125" defaultRowHeight="15" customHeight="1" x14ac:dyDescent="0.25"/>
  <cols>
    <col min="1" max="1" width="33.28515625" style="92" bestFit="1" customWidth="1"/>
    <col min="2" max="2" width="18.28515625" style="92" customWidth="1"/>
    <col min="3" max="3" width="40" style="92" customWidth="1"/>
    <col min="4" max="4" width="55.85546875" style="92" customWidth="1"/>
    <col min="5" max="7" width="19.140625" style="114" bestFit="1" customWidth="1"/>
    <col min="8" max="8" width="11.7109375" style="110" customWidth="1"/>
    <col min="9" max="9" width="15.28515625" style="92" customWidth="1"/>
    <col min="10" max="14" width="10.7109375" style="92" customWidth="1"/>
    <col min="15" max="16384" width="14.42578125" style="92"/>
  </cols>
  <sheetData>
    <row r="2" spans="1:11" ht="15" customHeight="1" x14ac:dyDescent="0.3">
      <c r="A2" s="461" t="s">
        <v>409</v>
      </c>
      <c r="B2" s="461"/>
      <c r="C2" s="461"/>
      <c r="D2" s="461"/>
      <c r="E2" s="461"/>
      <c r="F2" s="461"/>
      <c r="G2" s="461"/>
      <c r="H2" s="461"/>
      <c r="I2" s="210"/>
    </row>
    <row r="3" spans="1:11" ht="15" customHeight="1" x14ac:dyDescent="0.25">
      <c r="A3" s="595" t="s">
        <v>448</v>
      </c>
      <c r="B3" s="595"/>
      <c r="C3" s="595"/>
      <c r="D3" s="595"/>
      <c r="E3" s="595"/>
      <c r="F3" s="595"/>
      <c r="G3" s="595"/>
      <c r="H3" s="595"/>
      <c r="I3" s="211"/>
    </row>
    <row r="4" spans="1:11" x14ac:dyDescent="0.25">
      <c r="E4" s="92"/>
      <c r="H4" s="114"/>
      <c r="I4" s="110"/>
    </row>
    <row r="5" spans="1:11" x14ac:dyDescent="0.25">
      <c r="E5" s="92"/>
      <c r="H5" s="114"/>
      <c r="I5" s="110"/>
    </row>
    <row r="6" spans="1:11" ht="21.75" customHeight="1" x14ac:dyDescent="0.25">
      <c r="A6" s="576" t="s">
        <v>340</v>
      </c>
      <c r="B6" s="576"/>
      <c r="C6" s="576"/>
      <c r="D6" s="576"/>
      <c r="E6" s="576"/>
      <c r="F6" s="576"/>
      <c r="G6" s="576"/>
      <c r="H6" s="576"/>
      <c r="I6" s="110"/>
    </row>
    <row r="7" spans="1:11" ht="15.75" thickBot="1" x14ac:dyDescent="0.3"/>
    <row r="8" spans="1:11" ht="23.25" customHeight="1" x14ac:dyDescent="0.25">
      <c r="A8" s="580" t="s">
        <v>0</v>
      </c>
      <c r="B8" s="587" t="s">
        <v>291</v>
      </c>
      <c r="C8" s="587" t="s">
        <v>292</v>
      </c>
      <c r="D8" s="582" t="s">
        <v>363</v>
      </c>
      <c r="E8" s="584" t="s">
        <v>2</v>
      </c>
      <c r="F8" s="585"/>
      <c r="G8" s="584" t="s">
        <v>135</v>
      </c>
      <c r="H8" s="586"/>
    </row>
    <row r="9" spans="1:11" ht="36.75" customHeight="1" thickBot="1" x14ac:dyDescent="0.3">
      <c r="A9" s="581"/>
      <c r="B9" s="588"/>
      <c r="C9" s="588"/>
      <c r="D9" s="583"/>
      <c r="E9" s="174" t="s">
        <v>4</v>
      </c>
      <c r="F9" s="174" t="s">
        <v>5</v>
      </c>
      <c r="G9" s="174" t="s">
        <v>6</v>
      </c>
      <c r="H9" s="175" t="s">
        <v>7</v>
      </c>
    </row>
    <row r="10" spans="1:11" ht="24.75" customHeight="1" x14ac:dyDescent="0.25">
      <c r="A10" s="214" t="s">
        <v>214</v>
      </c>
      <c r="B10" s="589" t="s">
        <v>299</v>
      </c>
      <c r="C10" s="594" t="s">
        <v>298</v>
      </c>
      <c r="D10" s="407" t="s">
        <v>38</v>
      </c>
      <c r="E10" s="362">
        <v>179849180</v>
      </c>
      <c r="F10" s="181">
        <v>318833963</v>
      </c>
      <c r="G10" s="172">
        <v>88358907.469999999</v>
      </c>
      <c r="H10" s="173">
        <f t="shared" ref="H10:H23" si="0">G10/F10</f>
        <v>0.2771314154822333</v>
      </c>
    </row>
    <row r="11" spans="1:11" ht="38.25" customHeight="1" x14ac:dyDescent="0.25">
      <c r="A11" s="215" t="s">
        <v>215</v>
      </c>
      <c r="B11" s="578"/>
      <c r="C11" s="577"/>
      <c r="D11" s="408" t="s">
        <v>39</v>
      </c>
      <c r="E11" s="363">
        <v>117541070</v>
      </c>
      <c r="F11" s="182">
        <v>238384670</v>
      </c>
      <c r="G11" s="152">
        <v>104965550.56</v>
      </c>
      <c r="H11" s="173">
        <f t="shared" si="0"/>
        <v>0.44032005313093331</v>
      </c>
    </row>
    <row r="12" spans="1:11" ht="47.25" x14ac:dyDescent="0.25">
      <c r="A12" s="216" t="s">
        <v>246</v>
      </c>
      <c r="B12" s="592" t="s">
        <v>312</v>
      </c>
      <c r="C12" s="577" t="s">
        <v>313</v>
      </c>
      <c r="D12" s="408" t="s">
        <v>221</v>
      </c>
      <c r="E12" s="363">
        <v>22475753</v>
      </c>
      <c r="F12" s="151">
        <v>3061028</v>
      </c>
      <c r="G12" s="152">
        <v>219068.63</v>
      </c>
      <c r="H12" s="173">
        <f t="shared" si="0"/>
        <v>7.1567012781327058E-2</v>
      </c>
    </row>
    <row r="13" spans="1:11" ht="47.25" x14ac:dyDescent="0.25">
      <c r="A13" s="216" t="s">
        <v>436</v>
      </c>
      <c r="B13" s="593"/>
      <c r="C13" s="577"/>
      <c r="D13" s="408" t="s">
        <v>435</v>
      </c>
      <c r="E13" s="439">
        <v>1575000</v>
      </c>
      <c r="F13" s="151">
        <v>1575000</v>
      </c>
      <c r="G13" s="152">
        <v>0</v>
      </c>
      <c r="H13" s="173">
        <f t="shared" si="0"/>
        <v>0</v>
      </c>
    </row>
    <row r="14" spans="1:11" ht="41.25" customHeight="1" x14ac:dyDescent="0.25">
      <c r="A14" s="216" t="s">
        <v>265</v>
      </c>
      <c r="B14" s="593"/>
      <c r="C14" s="577"/>
      <c r="D14" s="408" t="s">
        <v>401</v>
      </c>
      <c r="E14" s="363">
        <v>13559898</v>
      </c>
      <c r="F14" s="182">
        <v>34726785</v>
      </c>
      <c r="G14" s="152">
        <v>3006295.71</v>
      </c>
      <c r="H14" s="173">
        <f>G14/F14</f>
        <v>8.656994046526334E-2</v>
      </c>
    </row>
    <row r="15" spans="1:11" ht="36" customHeight="1" x14ac:dyDescent="0.25">
      <c r="A15" s="216" t="s">
        <v>266</v>
      </c>
      <c r="B15" s="593"/>
      <c r="C15" s="577"/>
      <c r="D15" s="408" t="s">
        <v>402</v>
      </c>
      <c r="E15" s="364">
        <v>40095800</v>
      </c>
      <c r="F15" s="151">
        <v>23432123</v>
      </c>
      <c r="G15" s="152">
        <v>0</v>
      </c>
      <c r="H15" s="173">
        <f t="shared" si="0"/>
        <v>0</v>
      </c>
    </row>
    <row r="16" spans="1:11" ht="35.25" customHeight="1" x14ac:dyDescent="0.25">
      <c r="A16" s="216" t="s">
        <v>267</v>
      </c>
      <c r="B16" s="593"/>
      <c r="C16" s="577"/>
      <c r="D16" s="408" t="s">
        <v>403</v>
      </c>
      <c r="E16" s="363">
        <v>30261247</v>
      </c>
      <c r="F16" s="151">
        <v>25758037</v>
      </c>
      <c r="G16" s="152">
        <v>0</v>
      </c>
      <c r="H16" s="173">
        <f t="shared" si="0"/>
        <v>0</v>
      </c>
      <c r="K16" s="164"/>
    </row>
    <row r="17" spans="1:11" ht="35.25" customHeight="1" x14ac:dyDescent="0.25">
      <c r="A17" s="216" t="s">
        <v>404</v>
      </c>
      <c r="B17" s="593"/>
      <c r="C17" s="590" t="s">
        <v>392</v>
      </c>
      <c r="D17" s="408" t="s">
        <v>406</v>
      </c>
      <c r="E17" s="363">
        <v>30500870</v>
      </c>
      <c r="F17" s="151">
        <v>169493670</v>
      </c>
      <c r="G17" s="152">
        <v>27565254</v>
      </c>
      <c r="H17" s="173">
        <f t="shared" si="0"/>
        <v>0.1626329408054</v>
      </c>
      <c r="K17" s="164"/>
    </row>
    <row r="18" spans="1:11" ht="35.25" customHeight="1" x14ac:dyDescent="0.25">
      <c r="A18" s="216" t="s">
        <v>405</v>
      </c>
      <c r="B18" s="593"/>
      <c r="C18" s="591"/>
      <c r="D18" s="408" t="s">
        <v>407</v>
      </c>
      <c r="E18" s="363">
        <v>119586497</v>
      </c>
      <c r="F18" s="151">
        <v>306581422</v>
      </c>
      <c r="G18" s="152">
        <v>72555480</v>
      </c>
      <c r="H18" s="173">
        <f t="shared" si="0"/>
        <v>0.23665974124159422</v>
      </c>
      <c r="K18" s="164"/>
    </row>
    <row r="19" spans="1:11" ht="21" customHeight="1" x14ac:dyDescent="0.25">
      <c r="A19" s="216" t="s">
        <v>390</v>
      </c>
      <c r="B19" s="594"/>
      <c r="C19" s="543"/>
      <c r="D19" s="408" t="s">
        <v>391</v>
      </c>
      <c r="E19" s="363">
        <v>500000</v>
      </c>
      <c r="F19" s="335">
        <v>500000</v>
      </c>
      <c r="G19" s="336">
        <v>0</v>
      </c>
      <c r="H19" s="173">
        <f t="shared" si="0"/>
        <v>0</v>
      </c>
      <c r="K19" s="164"/>
    </row>
    <row r="20" spans="1:11" ht="23.25" customHeight="1" x14ac:dyDescent="0.25">
      <c r="A20" s="215" t="s">
        <v>216</v>
      </c>
      <c r="B20" s="578" t="s">
        <v>314</v>
      </c>
      <c r="C20" s="577" t="s">
        <v>315</v>
      </c>
      <c r="D20" s="408" t="s">
        <v>40</v>
      </c>
      <c r="E20" s="363">
        <v>237881360</v>
      </c>
      <c r="F20" s="182">
        <v>422310360</v>
      </c>
      <c r="G20" s="152">
        <v>212556082.88</v>
      </c>
      <c r="H20" s="173">
        <f t="shared" si="0"/>
        <v>0.503317235409522</v>
      </c>
    </row>
    <row r="21" spans="1:11" ht="31.5" x14ac:dyDescent="0.25">
      <c r="A21" s="215" t="s">
        <v>217</v>
      </c>
      <c r="B21" s="578"/>
      <c r="C21" s="577"/>
      <c r="D21" s="408" t="s">
        <v>218</v>
      </c>
      <c r="E21" s="363">
        <v>1500000</v>
      </c>
      <c r="F21" s="151">
        <v>1500000</v>
      </c>
      <c r="G21" s="152">
        <v>1237500</v>
      </c>
      <c r="H21" s="173">
        <f t="shared" si="0"/>
        <v>0.82499999999999996</v>
      </c>
    </row>
    <row r="22" spans="1:11" ht="31.5" x14ac:dyDescent="0.25">
      <c r="A22" s="215" t="s">
        <v>352</v>
      </c>
      <c r="B22" s="578"/>
      <c r="C22" s="577"/>
      <c r="D22" s="408" t="s">
        <v>353</v>
      </c>
      <c r="E22" s="363">
        <v>65000000</v>
      </c>
      <c r="F22" s="151">
        <v>65000000</v>
      </c>
      <c r="G22" s="151">
        <v>21233500</v>
      </c>
      <c r="H22" s="173">
        <f t="shared" si="0"/>
        <v>0.32666923076923077</v>
      </c>
    </row>
    <row r="23" spans="1:11" ht="32.25" thickBot="1" x14ac:dyDescent="0.3">
      <c r="A23" s="217" t="s">
        <v>219</v>
      </c>
      <c r="B23" s="579"/>
      <c r="C23" s="293" t="s">
        <v>316</v>
      </c>
      <c r="D23" s="409" t="s">
        <v>220</v>
      </c>
      <c r="E23" s="365">
        <v>482112400</v>
      </c>
      <c r="F23" s="183">
        <v>551026589</v>
      </c>
      <c r="G23" s="176">
        <v>188510671.59999999</v>
      </c>
      <c r="H23" s="173">
        <f t="shared" si="0"/>
        <v>0.34210812211822322</v>
      </c>
    </row>
    <row r="24" spans="1:11" ht="24" customHeight="1" thickBot="1" x14ac:dyDescent="0.3">
      <c r="A24" s="573" t="s">
        <v>23</v>
      </c>
      <c r="B24" s="574"/>
      <c r="C24" s="574"/>
      <c r="D24" s="575"/>
      <c r="E24" s="640">
        <f>SUM(E10:E23)</f>
        <v>1342439075</v>
      </c>
      <c r="F24" s="640">
        <f t="shared" ref="F24:G24" si="1">SUM(F10:F23)</f>
        <v>2162183647</v>
      </c>
      <c r="G24" s="640">
        <f t="shared" si="1"/>
        <v>720208310.85000002</v>
      </c>
      <c r="H24" s="641">
        <f>G24/F24</f>
        <v>0.33309303391008399</v>
      </c>
    </row>
    <row r="25" spans="1:11" ht="15.75" x14ac:dyDescent="0.25">
      <c r="A25" s="85" t="s">
        <v>422</v>
      </c>
      <c r="C25" s="85"/>
      <c r="D25" s="95"/>
      <c r="E25" s="112"/>
      <c r="F25" s="112"/>
      <c r="G25" s="112"/>
      <c r="H25" s="111"/>
    </row>
    <row r="26" spans="1:11" x14ac:dyDescent="0.25">
      <c r="A26" s="85" t="s">
        <v>419</v>
      </c>
      <c r="D26" s="93"/>
      <c r="E26" s="113"/>
      <c r="F26" s="113"/>
      <c r="G26" s="113"/>
      <c r="H26" s="94"/>
    </row>
    <row r="27" spans="1:11" x14ac:dyDescent="0.25">
      <c r="D27" s="93"/>
    </row>
    <row r="28" spans="1:11" x14ac:dyDescent="0.25">
      <c r="D28" s="93"/>
    </row>
    <row r="29" spans="1:11" x14ac:dyDescent="0.25">
      <c r="D29" s="93"/>
    </row>
    <row r="30" spans="1:11" ht="15.75" customHeight="1" x14ac:dyDescent="0.25">
      <c r="D30" s="93"/>
    </row>
    <row r="31" spans="1:11" ht="15.75" customHeight="1" x14ac:dyDescent="0.25">
      <c r="D31" s="93"/>
    </row>
    <row r="32" spans="1:11" ht="15.75" customHeight="1" x14ac:dyDescent="0.25">
      <c r="D32" s="93"/>
    </row>
    <row r="33" spans="4:4" ht="15.75" customHeight="1" x14ac:dyDescent="0.25">
      <c r="D33" s="93"/>
    </row>
    <row r="34" spans="4:4" ht="15.75" customHeight="1" x14ac:dyDescent="0.25">
      <c r="D34" s="93"/>
    </row>
    <row r="35" spans="4:4" ht="15.75" customHeight="1" x14ac:dyDescent="0.25">
      <c r="D35" s="93"/>
    </row>
    <row r="36" spans="4:4" ht="15.75" customHeight="1" x14ac:dyDescent="0.25"/>
    <row r="37" spans="4:4" ht="15.75" customHeight="1" x14ac:dyDescent="0.25"/>
    <row r="38" spans="4:4" ht="15.75" customHeight="1" x14ac:dyDescent="0.25"/>
    <row r="39" spans="4:4" ht="15.75" customHeight="1" x14ac:dyDescent="0.25"/>
    <row r="40" spans="4:4" ht="15.75" customHeight="1" x14ac:dyDescent="0.25"/>
    <row r="41" spans="4:4" ht="15.75" customHeight="1" x14ac:dyDescent="0.25"/>
    <row r="42" spans="4:4" ht="15.75" customHeight="1" x14ac:dyDescent="0.25"/>
    <row r="43" spans="4:4" ht="15.75" customHeight="1" x14ac:dyDescent="0.25"/>
    <row r="44" spans="4:4" ht="15.75" customHeight="1" x14ac:dyDescent="0.25"/>
    <row r="45" spans="4:4" ht="15.75" customHeight="1" x14ac:dyDescent="0.25"/>
    <row r="46" spans="4:4" ht="15.75" customHeight="1" x14ac:dyDescent="0.25"/>
    <row r="47" spans="4:4" ht="15.75" customHeight="1" x14ac:dyDescent="0.25"/>
    <row r="48" spans="4:4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</sheetData>
  <mergeCells count="17">
    <mergeCell ref="A2:H2"/>
    <mergeCell ref="A3:H3"/>
    <mergeCell ref="A24:D24"/>
    <mergeCell ref="A6:H6"/>
    <mergeCell ref="C12:C16"/>
    <mergeCell ref="B20:B23"/>
    <mergeCell ref="C20:C22"/>
    <mergeCell ref="A8:A9"/>
    <mergeCell ref="D8:D9"/>
    <mergeCell ref="E8:F8"/>
    <mergeCell ref="G8:H8"/>
    <mergeCell ref="B8:B9"/>
    <mergeCell ref="C8:C9"/>
    <mergeCell ref="B10:B11"/>
    <mergeCell ref="C17:C19"/>
    <mergeCell ref="B12:B19"/>
    <mergeCell ref="C10:C11"/>
  </mergeCells>
  <pageMargins left="0.51181102362204722" right="0.31496062992125984" top="0.59055118110236227" bottom="0.59055118110236227" header="0.31496062992125984" footer="0.31496062992125984"/>
  <pageSetup scale="5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tabColor theme="8" tint="0.39997558519241921"/>
  </sheetPr>
  <dimension ref="A2:I995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8.28515625" customWidth="1"/>
    <col min="3" max="3" width="19.140625" customWidth="1"/>
    <col min="4" max="4" width="54.5703125" customWidth="1"/>
    <col min="5" max="5" width="14.5703125" bestFit="1" customWidth="1"/>
    <col min="6" max="6" width="15.7109375" bestFit="1" customWidth="1"/>
    <col min="7" max="7" width="16.140625" customWidth="1"/>
    <col min="8" max="8" width="12.140625" style="43" customWidth="1"/>
    <col min="9" max="9" width="16.85546875" bestFit="1" customWidth="1"/>
    <col min="10" max="15" width="10.7109375" customWidth="1"/>
  </cols>
  <sheetData>
    <row r="2" spans="1:9" ht="15" customHeight="1" x14ac:dyDescent="0.3">
      <c r="A2" s="461" t="s">
        <v>409</v>
      </c>
      <c r="B2" s="461"/>
      <c r="C2" s="461"/>
      <c r="D2" s="461"/>
      <c r="E2" s="461"/>
      <c r="F2" s="461"/>
      <c r="G2" s="461"/>
      <c r="H2" s="461"/>
      <c r="I2" s="188"/>
    </row>
    <row r="3" spans="1:9" ht="15" customHeight="1" x14ac:dyDescent="0.25">
      <c r="A3" s="499" t="s">
        <v>449</v>
      </c>
      <c r="B3" s="499"/>
      <c r="C3" s="499"/>
      <c r="D3" s="499"/>
      <c r="E3" s="499"/>
      <c r="F3" s="499"/>
      <c r="G3" s="499"/>
      <c r="H3" s="499"/>
      <c r="I3" s="191"/>
    </row>
    <row r="6" spans="1:9" ht="20.25" customHeight="1" x14ac:dyDescent="0.25">
      <c r="A6" s="483" t="s">
        <v>346</v>
      </c>
      <c r="B6" s="483"/>
      <c r="C6" s="483"/>
      <c r="D6" s="483"/>
      <c r="E6" s="483"/>
      <c r="F6" s="483"/>
      <c r="G6" s="483"/>
      <c r="H6" s="483"/>
    </row>
    <row r="7" spans="1:9" ht="18.75" customHeight="1" thickBot="1" x14ac:dyDescent="0.3"/>
    <row r="8" spans="1:9" ht="15" customHeight="1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490" t="s">
        <v>2</v>
      </c>
      <c r="F8" s="490"/>
      <c r="G8" s="490" t="s">
        <v>135</v>
      </c>
      <c r="H8" s="596"/>
    </row>
    <row r="9" spans="1:9" ht="35.25" customHeight="1" thickBot="1" x14ac:dyDescent="0.3">
      <c r="A9" s="597"/>
      <c r="B9" s="494"/>
      <c r="C9" s="494"/>
      <c r="D9" s="495"/>
      <c r="E9" s="159" t="s">
        <v>4</v>
      </c>
      <c r="F9" s="159" t="s">
        <v>5</v>
      </c>
      <c r="G9" s="159" t="s">
        <v>6</v>
      </c>
      <c r="H9" s="160" t="s">
        <v>7</v>
      </c>
    </row>
    <row r="10" spans="1:9" ht="32.25" customHeight="1" x14ac:dyDescent="0.25">
      <c r="A10" s="229" t="s">
        <v>256</v>
      </c>
      <c r="B10" s="543" t="s">
        <v>319</v>
      </c>
      <c r="C10" s="543" t="s">
        <v>320</v>
      </c>
      <c r="D10" s="391" t="s">
        <v>44</v>
      </c>
      <c r="E10" s="271">
        <v>1868130</v>
      </c>
      <c r="F10" s="156">
        <v>1868130</v>
      </c>
      <c r="G10" s="156">
        <v>670419.37</v>
      </c>
      <c r="H10" s="157">
        <f>G10/F10</f>
        <v>0.35887190398955104</v>
      </c>
      <c r="I10" s="144"/>
    </row>
    <row r="11" spans="1:9" ht="36" customHeight="1" x14ac:dyDescent="0.25">
      <c r="A11" s="228" t="s">
        <v>257</v>
      </c>
      <c r="B11" s="544"/>
      <c r="C11" s="544"/>
      <c r="D11" s="392" t="s">
        <v>41</v>
      </c>
      <c r="E11" s="350">
        <v>1655850</v>
      </c>
      <c r="F11" s="134">
        <v>1655850</v>
      </c>
      <c r="G11" s="134">
        <v>691161.28</v>
      </c>
      <c r="H11" s="150">
        <f>G11/F11</f>
        <v>0.41740573119545854</v>
      </c>
    </row>
    <row r="12" spans="1:9" ht="32.25" customHeight="1" thickBot="1" x14ac:dyDescent="0.3">
      <c r="A12" s="230" t="s">
        <v>258</v>
      </c>
      <c r="B12" s="590"/>
      <c r="C12" s="590"/>
      <c r="D12" s="393" t="s">
        <v>43</v>
      </c>
      <c r="E12" s="272">
        <v>806330</v>
      </c>
      <c r="F12" s="153">
        <v>806330</v>
      </c>
      <c r="G12" s="153">
        <v>285096.78999999998</v>
      </c>
      <c r="H12" s="154">
        <f>G12/F12</f>
        <v>0.35357333845943967</v>
      </c>
    </row>
    <row r="13" spans="1:9" ht="25.5" customHeight="1" thickBot="1" x14ac:dyDescent="0.3">
      <c r="A13" s="479" t="s">
        <v>23</v>
      </c>
      <c r="B13" s="480"/>
      <c r="C13" s="480"/>
      <c r="D13" s="481"/>
      <c r="E13" s="162">
        <f>SUM(E10:E12)</f>
        <v>4330310</v>
      </c>
      <c r="F13" s="162">
        <f t="shared" ref="F13:G13" si="0">SUM(F10:F12)</f>
        <v>4330310</v>
      </c>
      <c r="G13" s="162">
        <f t="shared" si="0"/>
        <v>1646677.44</v>
      </c>
      <c r="H13" s="163">
        <f>+G13/F13</f>
        <v>0.38026779607002731</v>
      </c>
    </row>
    <row r="14" spans="1:9" x14ac:dyDescent="0.25">
      <c r="A14" s="85" t="s">
        <v>410</v>
      </c>
      <c r="C14" s="85"/>
      <c r="D14" s="1"/>
      <c r="E14" s="9"/>
      <c r="F14" s="9"/>
      <c r="G14" s="9"/>
      <c r="H14" s="47"/>
    </row>
    <row r="15" spans="1:9" x14ac:dyDescent="0.25">
      <c r="A15" s="85" t="s">
        <v>417</v>
      </c>
      <c r="D15" s="1"/>
      <c r="E15" s="9"/>
      <c r="F15" s="9"/>
      <c r="G15" s="9"/>
      <c r="H15" s="47"/>
    </row>
    <row r="16" spans="1:9" x14ac:dyDescent="0.25">
      <c r="D16" s="1"/>
      <c r="E16" s="9"/>
      <c r="F16" s="9"/>
      <c r="G16" s="9"/>
      <c r="H16" s="47"/>
    </row>
    <row r="17" spans="4:8" ht="15.75" customHeight="1" x14ac:dyDescent="0.25">
      <c r="D17" s="1"/>
      <c r="E17" s="9"/>
      <c r="F17" s="9"/>
      <c r="G17" s="9"/>
      <c r="H17" s="47"/>
    </row>
    <row r="18" spans="4:8" ht="15.75" customHeight="1" x14ac:dyDescent="0.25"/>
    <row r="19" spans="4:8" ht="15.75" customHeight="1" x14ac:dyDescent="0.25"/>
    <row r="20" spans="4:8" ht="15.75" customHeight="1" x14ac:dyDescent="0.25"/>
    <row r="21" spans="4:8" ht="15.75" customHeight="1" x14ac:dyDescent="0.25"/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2">
    <mergeCell ref="B10:B12"/>
    <mergeCell ref="C10:C12"/>
    <mergeCell ref="A13:D13"/>
    <mergeCell ref="A2:H2"/>
    <mergeCell ref="A3:H3"/>
    <mergeCell ref="G8:H8"/>
    <mergeCell ref="A8:A9"/>
    <mergeCell ref="D8:D9"/>
    <mergeCell ref="E8:F8"/>
    <mergeCell ref="A6:H6"/>
    <mergeCell ref="B8:B9"/>
    <mergeCell ref="C8:C9"/>
  </mergeCells>
  <printOptions horizontalCentered="1"/>
  <pageMargins left="0.31496062992125984" right="0.51181102362204722" top="0.98425196850393704" bottom="0.74803149606299213" header="0" footer="0"/>
  <pageSetup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tabColor theme="8" tint="0.39997558519241921"/>
  </sheetPr>
  <dimension ref="A1:K1004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7109375" customWidth="1"/>
    <col min="2" max="2" width="14.140625" customWidth="1"/>
    <col min="3" max="3" width="19.85546875" customWidth="1"/>
    <col min="4" max="4" width="53.85546875" customWidth="1"/>
    <col min="5" max="5" width="17" bestFit="1" customWidth="1"/>
    <col min="6" max="6" width="17.7109375" bestFit="1" customWidth="1"/>
    <col min="7" max="7" width="16.85546875" customWidth="1"/>
    <col min="8" max="8" width="13.140625" style="3" customWidth="1"/>
    <col min="9" max="9" width="10.7109375" customWidth="1"/>
  </cols>
  <sheetData>
    <row r="1" spans="1:11" s="131" customFormat="1" ht="15" customHeight="1" x14ac:dyDescent="0.25">
      <c r="H1" s="132"/>
    </row>
    <row r="2" spans="1:11" s="131" customFormat="1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11" s="131" customFormat="1" ht="15" customHeight="1" x14ac:dyDescent="0.25">
      <c r="A3" s="499" t="s">
        <v>449</v>
      </c>
      <c r="B3" s="499"/>
      <c r="C3" s="499"/>
      <c r="D3" s="499"/>
      <c r="E3" s="499"/>
      <c r="F3" s="499"/>
      <c r="G3" s="499"/>
      <c r="H3" s="499"/>
    </row>
    <row r="4" spans="1:11" s="131" customFormat="1" x14ac:dyDescent="0.25">
      <c r="H4" s="132"/>
    </row>
    <row r="5" spans="1:11" s="131" customFormat="1" x14ac:dyDescent="0.25">
      <c r="H5" s="132"/>
    </row>
    <row r="6" spans="1:11" s="131" customFormat="1" ht="20.25" customHeight="1" x14ac:dyDescent="0.25">
      <c r="A6" s="463" t="s">
        <v>345</v>
      </c>
      <c r="B6" s="463"/>
      <c r="C6" s="463"/>
      <c r="D6" s="463"/>
      <c r="E6" s="463"/>
      <c r="F6" s="463"/>
      <c r="G6" s="463"/>
      <c r="H6" s="463"/>
    </row>
    <row r="7" spans="1:11" s="131" customFormat="1" ht="15.75" thickBot="1" x14ac:dyDescent="0.3">
      <c r="H7" s="132"/>
    </row>
    <row r="8" spans="1:11" s="131" customFormat="1" ht="15" customHeight="1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490" t="s">
        <v>2</v>
      </c>
      <c r="F8" s="490"/>
      <c r="G8" s="490" t="s">
        <v>135</v>
      </c>
      <c r="H8" s="596"/>
    </row>
    <row r="9" spans="1:11" ht="35.25" customHeight="1" thickBot="1" x14ac:dyDescent="0.3">
      <c r="A9" s="597"/>
      <c r="B9" s="494"/>
      <c r="C9" s="494"/>
      <c r="D9" s="495"/>
      <c r="E9" s="159" t="s">
        <v>4</v>
      </c>
      <c r="F9" s="159" t="s">
        <v>5</v>
      </c>
      <c r="G9" s="159" t="s">
        <v>6</v>
      </c>
      <c r="H9" s="160" t="s">
        <v>7</v>
      </c>
    </row>
    <row r="10" spans="1:11" ht="24.75" customHeight="1" x14ac:dyDescent="0.25">
      <c r="A10" s="219" t="s">
        <v>232</v>
      </c>
      <c r="B10" s="543" t="s">
        <v>321</v>
      </c>
      <c r="C10" s="543" t="s">
        <v>322</v>
      </c>
      <c r="D10" s="391" t="s">
        <v>285</v>
      </c>
      <c r="E10" s="271">
        <v>27073917</v>
      </c>
      <c r="F10" s="156">
        <v>20676060</v>
      </c>
      <c r="G10" s="156">
        <v>5246655.41</v>
      </c>
      <c r="H10" s="157">
        <f>G10/F10</f>
        <v>0.25375508728452134</v>
      </c>
    </row>
    <row r="11" spans="1:11" ht="36.75" customHeight="1" x14ac:dyDescent="0.25">
      <c r="A11" s="225" t="s">
        <v>233</v>
      </c>
      <c r="B11" s="544"/>
      <c r="C11" s="544"/>
      <c r="D11" s="392" t="s">
        <v>283</v>
      </c>
      <c r="E11" s="350">
        <v>4136281</v>
      </c>
      <c r="F11" s="134">
        <v>4194875</v>
      </c>
      <c r="G11" s="134">
        <v>865163.7</v>
      </c>
      <c r="H11" s="150">
        <f t="shared" ref="H11:H15" si="0">G11/F11</f>
        <v>0.20624302273607675</v>
      </c>
      <c r="I11" s="8"/>
    </row>
    <row r="12" spans="1:11" ht="38.25" customHeight="1" x14ac:dyDescent="0.25">
      <c r="A12" s="201" t="s">
        <v>234</v>
      </c>
      <c r="B12" s="544"/>
      <c r="C12" s="544"/>
      <c r="D12" s="392" t="s">
        <v>235</v>
      </c>
      <c r="E12" s="366">
        <v>1354571</v>
      </c>
      <c r="F12" s="148">
        <v>1432082</v>
      </c>
      <c r="G12" s="134">
        <v>281896.65000000002</v>
      </c>
      <c r="H12" s="150">
        <f t="shared" si="0"/>
        <v>0.19684393072463729</v>
      </c>
      <c r="I12" s="8"/>
      <c r="K12" s="147"/>
    </row>
    <row r="13" spans="1:11" ht="39" customHeight="1" x14ac:dyDescent="0.25">
      <c r="A13" s="201" t="s">
        <v>236</v>
      </c>
      <c r="B13" s="544"/>
      <c r="C13" s="544"/>
      <c r="D13" s="392" t="s">
        <v>237</v>
      </c>
      <c r="E13" s="366">
        <v>22430450</v>
      </c>
      <c r="F13" s="148">
        <v>22753450</v>
      </c>
      <c r="G13" s="134">
        <v>8785108.5500000007</v>
      </c>
      <c r="H13" s="150">
        <f t="shared" si="0"/>
        <v>0.38610006614381559</v>
      </c>
      <c r="I13" s="8"/>
    </row>
    <row r="14" spans="1:11" ht="44.25" customHeight="1" x14ac:dyDescent="0.25">
      <c r="A14" s="201" t="s">
        <v>238</v>
      </c>
      <c r="B14" s="544"/>
      <c r="C14" s="544" t="s">
        <v>323</v>
      </c>
      <c r="D14" s="392" t="s">
        <v>286</v>
      </c>
      <c r="E14" s="366">
        <v>4637943</v>
      </c>
      <c r="F14" s="148">
        <v>3405922</v>
      </c>
      <c r="G14" s="134">
        <v>1699097.27</v>
      </c>
      <c r="H14" s="150">
        <f t="shared" si="0"/>
        <v>0.49886558470804676</v>
      </c>
      <c r="I14" s="8"/>
    </row>
    <row r="15" spans="1:11" ht="38.25" customHeight="1" thickBot="1" x14ac:dyDescent="0.3">
      <c r="A15" s="226" t="s">
        <v>239</v>
      </c>
      <c r="B15" s="590"/>
      <c r="C15" s="590"/>
      <c r="D15" s="393" t="s">
        <v>42</v>
      </c>
      <c r="E15" s="367">
        <v>58279569</v>
      </c>
      <c r="F15" s="270">
        <v>46754461</v>
      </c>
      <c r="G15" s="209">
        <v>17489450.98</v>
      </c>
      <c r="H15" s="154">
        <f t="shared" si="0"/>
        <v>0.37407020861602919</v>
      </c>
      <c r="I15" s="8"/>
    </row>
    <row r="16" spans="1:11" ht="17.25" customHeight="1" thickBot="1" x14ac:dyDescent="0.3">
      <c r="A16" s="479" t="s">
        <v>23</v>
      </c>
      <c r="B16" s="480"/>
      <c r="C16" s="480"/>
      <c r="D16" s="481"/>
      <c r="E16" s="227">
        <f>SUM(E10:E15)</f>
        <v>117912731</v>
      </c>
      <c r="F16" s="227">
        <f>SUM(F10:F15)</f>
        <v>99216850</v>
      </c>
      <c r="G16" s="227">
        <f>SUM(G10:G15)</f>
        <v>34367372.560000002</v>
      </c>
      <c r="H16" s="163">
        <f>+G16/F16</f>
        <v>0.34638645109172489</v>
      </c>
    </row>
    <row r="17" spans="1:8" x14ac:dyDescent="0.25">
      <c r="A17" s="85" t="s">
        <v>410</v>
      </c>
      <c r="B17" s="224"/>
      <c r="C17" s="224"/>
      <c r="D17" s="1"/>
      <c r="E17" s="12"/>
      <c r="F17" s="12"/>
      <c r="G17" s="12"/>
      <c r="H17" s="45"/>
    </row>
    <row r="18" spans="1:8" ht="13.5" customHeight="1" x14ac:dyDescent="0.25">
      <c r="A18" s="598" t="s">
        <v>418</v>
      </c>
      <c r="B18" s="598"/>
      <c r="D18" s="13"/>
      <c r="E18" s="10"/>
      <c r="F18" s="10"/>
      <c r="G18" s="10"/>
      <c r="H18" s="45"/>
    </row>
    <row r="19" spans="1:8" x14ac:dyDescent="0.25">
      <c r="D19" s="13"/>
      <c r="E19" s="12"/>
      <c r="F19" s="12"/>
      <c r="G19" s="12"/>
      <c r="H19" s="45"/>
    </row>
    <row r="20" spans="1:8" x14ac:dyDescent="0.25">
      <c r="D20" s="13"/>
      <c r="E20" s="10"/>
      <c r="F20" s="10"/>
      <c r="G20" s="10"/>
      <c r="H20" s="45"/>
    </row>
    <row r="21" spans="1:8" ht="18.75" x14ac:dyDescent="0.3">
      <c r="D21" s="13"/>
      <c r="E21" s="26"/>
      <c r="F21" s="26"/>
      <c r="G21" s="26"/>
      <c r="H21" s="45"/>
    </row>
    <row r="22" spans="1:8" ht="18.75" x14ac:dyDescent="0.3">
      <c r="D22" s="1"/>
      <c r="E22" s="22"/>
      <c r="F22" s="22"/>
      <c r="G22" s="22"/>
      <c r="H22" s="45"/>
    </row>
    <row r="23" spans="1:8" ht="18.75" x14ac:dyDescent="0.3">
      <c r="D23" s="1"/>
      <c r="E23" s="22"/>
      <c r="F23" s="22"/>
      <c r="G23" s="22"/>
      <c r="H23" s="45"/>
    </row>
    <row r="24" spans="1:8" ht="18.75" x14ac:dyDescent="0.3">
      <c r="D24" s="1"/>
      <c r="E24" s="22"/>
      <c r="F24" s="22"/>
      <c r="G24" s="22"/>
      <c r="H24" s="45"/>
    </row>
    <row r="25" spans="1:8" ht="15.75" customHeight="1" x14ac:dyDescent="0.3">
      <c r="D25" s="1"/>
      <c r="E25" s="22"/>
      <c r="F25" s="22"/>
      <c r="G25" s="22"/>
      <c r="H25" s="45"/>
    </row>
    <row r="26" spans="1:8" ht="15.75" customHeight="1" x14ac:dyDescent="0.3">
      <c r="E26" s="22"/>
      <c r="F26" s="22"/>
      <c r="G26" s="22"/>
    </row>
    <row r="27" spans="1:8" ht="15.75" customHeight="1" x14ac:dyDescent="0.3">
      <c r="E27" s="22"/>
      <c r="F27" s="22"/>
      <c r="G27" s="22"/>
    </row>
    <row r="28" spans="1:8" ht="15.75" customHeight="1" x14ac:dyDescent="0.3">
      <c r="E28" s="25"/>
      <c r="F28" s="25"/>
      <c r="G28" s="26"/>
    </row>
    <row r="29" spans="1:8" ht="15.75" customHeight="1" x14ac:dyDescent="0.3">
      <c r="E29" s="23"/>
      <c r="F29" s="23"/>
      <c r="G29" s="23"/>
    </row>
    <row r="30" spans="1:8" ht="15.75" customHeight="1" x14ac:dyDescent="0.3">
      <c r="E30" s="22"/>
      <c r="F30" s="22"/>
      <c r="G30" s="22"/>
    </row>
    <row r="31" spans="1:8" ht="15.75" customHeight="1" x14ac:dyDescent="0.3">
      <c r="E31" s="22"/>
      <c r="F31" s="22"/>
      <c r="G31" s="22"/>
    </row>
    <row r="32" spans="1:8" ht="15.75" customHeight="1" x14ac:dyDescent="0.3">
      <c r="E32" s="22"/>
      <c r="F32" s="22"/>
      <c r="G32" s="22"/>
    </row>
    <row r="33" spans="5:7" ht="15.75" customHeight="1" x14ac:dyDescent="0.3">
      <c r="E33" s="22"/>
      <c r="F33" s="22"/>
      <c r="G33" s="22"/>
    </row>
    <row r="34" spans="5:7" ht="15.75" customHeight="1" x14ac:dyDescent="0.3">
      <c r="E34" s="22"/>
      <c r="F34" s="22"/>
      <c r="G34" s="22"/>
    </row>
    <row r="35" spans="5:7" ht="15.75" customHeight="1" x14ac:dyDescent="0.3">
      <c r="E35" s="25"/>
      <c r="F35" s="25"/>
      <c r="G35" s="25"/>
    </row>
    <row r="36" spans="5:7" ht="15.75" customHeight="1" x14ac:dyDescent="0.3">
      <c r="E36" s="24"/>
      <c r="F36" s="24"/>
      <c r="G36" s="24"/>
    </row>
    <row r="37" spans="5:7" ht="15.75" customHeight="1" x14ac:dyDescent="0.3">
      <c r="E37" s="24"/>
      <c r="F37" s="24"/>
      <c r="G37" s="24"/>
    </row>
    <row r="38" spans="5:7" ht="15.75" customHeight="1" x14ac:dyDescent="0.25"/>
    <row r="39" spans="5:7" ht="15.75" customHeight="1" x14ac:dyDescent="0.25"/>
    <row r="40" spans="5:7" ht="15.75" customHeight="1" x14ac:dyDescent="0.25">
      <c r="E40" s="21"/>
      <c r="F40" s="21"/>
      <c r="G40" s="21"/>
    </row>
    <row r="41" spans="5:7" ht="15.75" customHeight="1" x14ac:dyDescent="0.25"/>
    <row r="42" spans="5:7" ht="15.75" customHeight="1" x14ac:dyDescent="0.25"/>
    <row r="43" spans="5:7" ht="15.75" customHeight="1" x14ac:dyDescent="0.25"/>
    <row r="44" spans="5:7" ht="15.75" customHeight="1" x14ac:dyDescent="0.25"/>
    <row r="45" spans="5:7" ht="15.75" customHeight="1" x14ac:dyDescent="0.25"/>
    <row r="46" spans="5:7" ht="15.75" customHeight="1" x14ac:dyDescent="0.25"/>
    <row r="47" spans="5:7" ht="15.75" customHeight="1" x14ac:dyDescent="0.25"/>
    <row r="48" spans="5:7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4">
    <mergeCell ref="A18:B18"/>
    <mergeCell ref="A2:H2"/>
    <mergeCell ref="A3:H3"/>
    <mergeCell ref="A6:H6"/>
    <mergeCell ref="A16:D16"/>
    <mergeCell ref="D8:D9"/>
    <mergeCell ref="G8:H8"/>
    <mergeCell ref="E8:F8"/>
    <mergeCell ref="A8:A9"/>
    <mergeCell ref="B8:B9"/>
    <mergeCell ref="C8:C9"/>
    <mergeCell ref="B10:B15"/>
    <mergeCell ref="C10:C13"/>
    <mergeCell ref="C14:C15"/>
  </mergeCells>
  <pageMargins left="0.51181102362204722" right="0.31496062992125984" top="0.98425196850393704" bottom="0.74803149606299213" header="0" footer="0"/>
  <pageSetup scale="6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>
    <tabColor theme="8" tint="0.39997558519241921"/>
  </sheetPr>
  <dimension ref="A2:H1004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4.42578125" customWidth="1"/>
    <col min="3" max="3" width="17" customWidth="1"/>
    <col min="4" max="4" width="48.7109375" customWidth="1"/>
    <col min="5" max="6" width="17" bestFit="1" customWidth="1"/>
    <col min="7" max="7" width="18.42578125" bestFit="1" customWidth="1"/>
    <col min="8" max="8" width="14.28515625" style="43" customWidth="1"/>
    <col min="9" max="14" width="10.7109375" customWidth="1"/>
  </cols>
  <sheetData>
    <row r="2" spans="1:8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8" ht="15" customHeight="1" x14ac:dyDescent="0.25">
      <c r="A3" s="499" t="s">
        <v>448</v>
      </c>
      <c r="B3" s="499"/>
      <c r="C3" s="499"/>
      <c r="D3" s="499"/>
      <c r="E3" s="499"/>
      <c r="F3" s="499"/>
      <c r="G3" s="499"/>
      <c r="H3" s="499"/>
    </row>
    <row r="6" spans="1:8" ht="18" customHeight="1" x14ac:dyDescent="0.25">
      <c r="A6" s="483" t="s">
        <v>348</v>
      </c>
      <c r="B6" s="483"/>
      <c r="C6" s="483"/>
      <c r="D6" s="483"/>
      <c r="E6" s="483"/>
      <c r="F6" s="483"/>
      <c r="G6" s="483"/>
      <c r="H6" s="483"/>
    </row>
    <row r="7" spans="1:8" ht="15.75" thickBot="1" x14ac:dyDescent="0.3"/>
    <row r="8" spans="1:8" ht="15.75" x14ac:dyDescent="0.25">
      <c r="A8" s="486" t="s">
        <v>0</v>
      </c>
      <c r="B8" s="599" t="s">
        <v>291</v>
      </c>
      <c r="C8" s="599" t="s">
        <v>292</v>
      </c>
      <c r="D8" s="488" t="s">
        <v>1</v>
      </c>
      <c r="E8" s="490" t="s">
        <v>2</v>
      </c>
      <c r="F8" s="490"/>
      <c r="G8" s="490" t="s">
        <v>135</v>
      </c>
      <c r="H8" s="596"/>
    </row>
    <row r="9" spans="1:8" ht="35.25" customHeight="1" thickBot="1" x14ac:dyDescent="0.3">
      <c r="A9" s="597"/>
      <c r="B9" s="600"/>
      <c r="C9" s="600"/>
      <c r="D9" s="495"/>
      <c r="E9" s="159" t="s">
        <v>4</v>
      </c>
      <c r="F9" s="159" t="s">
        <v>5</v>
      </c>
      <c r="G9" s="159" t="s">
        <v>6</v>
      </c>
      <c r="H9" s="160" t="s">
        <v>7</v>
      </c>
    </row>
    <row r="10" spans="1:8" ht="24" customHeight="1" x14ac:dyDescent="0.25">
      <c r="A10" s="192" t="s">
        <v>240</v>
      </c>
      <c r="B10" s="601" t="s">
        <v>324</v>
      </c>
      <c r="C10" s="601" t="s">
        <v>298</v>
      </c>
      <c r="D10" s="395" t="s">
        <v>241</v>
      </c>
      <c r="E10" s="441">
        <v>127155600</v>
      </c>
      <c r="F10" s="441">
        <v>135278768</v>
      </c>
      <c r="G10" s="652">
        <v>54683399.520000003</v>
      </c>
      <c r="H10" s="650">
        <f>G10/F10</f>
        <v>0.40422750981883576</v>
      </c>
    </row>
    <row r="11" spans="1:8" ht="24" customHeight="1" x14ac:dyDescent="0.25">
      <c r="A11" s="193" t="s">
        <v>242</v>
      </c>
      <c r="B11" s="509"/>
      <c r="C11" s="509"/>
      <c r="D11" s="396" t="s">
        <v>243</v>
      </c>
      <c r="E11" s="440">
        <v>16681900</v>
      </c>
      <c r="F11" s="440">
        <v>19307797</v>
      </c>
      <c r="G11" s="652">
        <v>3752967.3</v>
      </c>
      <c r="H11" s="653">
        <f t="shared" ref="H11:H12" si="0">G11/F11</f>
        <v>0.19437573846462131</v>
      </c>
    </row>
    <row r="12" spans="1:8" ht="27" customHeight="1" thickBot="1" x14ac:dyDescent="0.3">
      <c r="A12" s="196" t="s">
        <v>244</v>
      </c>
      <c r="B12" s="511"/>
      <c r="C12" s="511"/>
      <c r="D12" s="397" t="s">
        <v>245</v>
      </c>
      <c r="E12" s="654">
        <v>39643581</v>
      </c>
      <c r="F12" s="654">
        <v>60735839</v>
      </c>
      <c r="G12" s="652">
        <v>13872753.84</v>
      </c>
      <c r="H12" s="655">
        <f t="shared" si="0"/>
        <v>0.22841133124052176</v>
      </c>
    </row>
    <row r="13" spans="1:8" ht="26.25" customHeight="1" thickBot="1" x14ac:dyDescent="0.3">
      <c r="A13" s="479" t="s">
        <v>23</v>
      </c>
      <c r="B13" s="480"/>
      <c r="C13" s="480"/>
      <c r="D13" s="481"/>
      <c r="E13" s="162">
        <f>SUM(E10:E12)</f>
        <v>183481081</v>
      </c>
      <c r="F13" s="162">
        <f t="shared" ref="F13:G13" si="1">SUM(F10:F12)</f>
        <v>215322404</v>
      </c>
      <c r="G13" s="373">
        <f t="shared" si="1"/>
        <v>72309120.659999996</v>
      </c>
      <c r="H13" s="163">
        <f>G13/F13</f>
        <v>0.33581791451668913</v>
      </c>
    </row>
    <row r="14" spans="1:8" x14ac:dyDescent="0.25">
      <c r="A14" s="85" t="s">
        <v>410</v>
      </c>
      <c r="B14" s="85"/>
      <c r="C14" s="85"/>
      <c r="D14" s="1"/>
      <c r="E14" s="9"/>
      <c r="F14" s="9"/>
      <c r="G14" s="9"/>
      <c r="H14" s="47"/>
    </row>
    <row r="15" spans="1:8" ht="15.75" x14ac:dyDescent="0.25">
      <c r="A15" s="85" t="s">
        <v>423</v>
      </c>
      <c r="D15" s="1"/>
      <c r="E15" s="14"/>
      <c r="F15" s="14"/>
      <c r="G15" s="14"/>
      <c r="H15" s="46"/>
    </row>
    <row r="16" spans="1:8" x14ac:dyDescent="0.25">
      <c r="D16" s="1"/>
      <c r="E16" s="2"/>
      <c r="F16" s="2"/>
      <c r="G16" s="2"/>
      <c r="H16" s="45"/>
    </row>
    <row r="17" spans="4:8" x14ac:dyDescent="0.25">
      <c r="D17" s="1"/>
      <c r="E17" s="2"/>
      <c r="F17" s="2"/>
      <c r="G17" s="2"/>
      <c r="H17" s="45"/>
    </row>
    <row r="18" spans="4:8" x14ac:dyDescent="0.25">
      <c r="D18" s="1"/>
      <c r="E18" s="9"/>
      <c r="F18" s="9"/>
      <c r="G18" s="9"/>
      <c r="H18" s="47"/>
    </row>
    <row r="19" spans="4:8" x14ac:dyDescent="0.25">
      <c r="D19" s="1"/>
      <c r="E19" s="9"/>
      <c r="F19" s="9"/>
      <c r="G19" s="9"/>
      <c r="H19" s="47"/>
    </row>
    <row r="20" spans="4:8" x14ac:dyDescent="0.25">
      <c r="D20" s="1"/>
      <c r="E20" s="9"/>
      <c r="F20" s="9"/>
      <c r="G20" s="9"/>
      <c r="H20" s="47"/>
    </row>
    <row r="21" spans="4:8" x14ac:dyDescent="0.25">
      <c r="D21" s="1"/>
      <c r="E21" s="9"/>
      <c r="F21" s="9"/>
      <c r="G21" s="9"/>
      <c r="H21" s="47"/>
    </row>
    <row r="22" spans="4:8" x14ac:dyDescent="0.25">
      <c r="D22" s="1"/>
      <c r="E22" s="9"/>
      <c r="F22" s="9"/>
      <c r="G22" s="9"/>
      <c r="H22" s="47"/>
    </row>
    <row r="23" spans="4:8" x14ac:dyDescent="0.25">
      <c r="D23" s="1"/>
      <c r="E23" s="9"/>
      <c r="F23" s="9"/>
      <c r="G23" s="9"/>
      <c r="H23" s="47"/>
    </row>
    <row r="24" spans="4:8" x14ac:dyDescent="0.25">
      <c r="D24" s="1"/>
      <c r="E24" s="9"/>
      <c r="F24" s="9"/>
      <c r="G24" s="9"/>
      <c r="H24" s="47"/>
    </row>
    <row r="25" spans="4:8" ht="15.75" customHeight="1" x14ac:dyDescent="0.25">
      <c r="D25" s="1"/>
      <c r="E25" s="9"/>
      <c r="F25" s="9"/>
      <c r="G25" s="9"/>
      <c r="H25" s="47"/>
    </row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mergeCells count="12">
    <mergeCell ref="B10:B12"/>
    <mergeCell ref="C10:C12"/>
    <mergeCell ref="A13:D13"/>
    <mergeCell ref="E8:F8"/>
    <mergeCell ref="G8:H8"/>
    <mergeCell ref="D8:D9"/>
    <mergeCell ref="A8:A9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>
    <tabColor theme="8" tint="0.39997558519241921"/>
  </sheetPr>
  <dimension ref="A2:O978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42578125" customWidth="1"/>
    <col min="2" max="2" width="14.5703125" customWidth="1"/>
    <col min="3" max="3" width="20.7109375" customWidth="1"/>
    <col min="4" max="4" width="48.28515625" customWidth="1"/>
    <col min="5" max="5" width="15.7109375" bestFit="1" customWidth="1"/>
    <col min="6" max="6" width="17.28515625" bestFit="1" customWidth="1"/>
    <col min="7" max="7" width="18.140625" customWidth="1"/>
    <col min="8" max="8" width="12.5703125" style="43" customWidth="1"/>
    <col min="9" max="15" width="10.7109375" customWidth="1"/>
  </cols>
  <sheetData>
    <row r="2" spans="1:15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15" ht="15" customHeight="1" x14ac:dyDescent="0.25">
      <c r="A3" s="499" t="s">
        <v>449</v>
      </c>
      <c r="B3" s="499"/>
      <c r="C3" s="499"/>
      <c r="D3" s="499"/>
      <c r="E3" s="499"/>
      <c r="F3" s="499"/>
      <c r="G3" s="499"/>
      <c r="H3" s="499"/>
    </row>
    <row r="6" spans="1:15" ht="20.25" customHeight="1" x14ac:dyDescent="0.25">
      <c r="A6" s="483" t="s">
        <v>347</v>
      </c>
      <c r="B6" s="483"/>
      <c r="C6" s="483"/>
      <c r="D6" s="483"/>
      <c r="E6" s="483"/>
      <c r="F6" s="483"/>
      <c r="G6" s="483"/>
      <c r="H6" s="483"/>
    </row>
    <row r="7" spans="1:15" ht="15.75" thickBot="1" x14ac:dyDescent="0.3"/>
    <row r="8" spans="1:15" ht="15.75" x14ac:dyDescent="0.25">
      <c r="A8" s="486" t="s">
        <v>0</v>
      </c>
      <c r="B8" s="599" t="s">
        <v>291</v>
      </c>
      <c r="C8" s="599" t="s">
        <v>292</v>
      </c>
      <c r="D8" s="488" t="s">
        <v>1</v>
      </c>
      <c r="E8" s="490" t="s">
        <v>2</v>
      </c>
      <c r="F8" s="490"/>
      <c r="G8" s="490" t="s">
        <v>135</v>
      </c>
      <c r="H8" s="596"/>
    </row>
    <row r="9" spans="1:15" ht="35.25" customHeight="1" thickBot="1" x14ac:dyDescent="0.3">
      <c r="A9" s="597"/>
      <c r="B9" s="600"/>
      <c r="C9" s="600"/>
      <c r="D9" s="489"/>
      <c r="E9" s="159" t="s">
        <v>4</v>
      </c>
      <c r="F9" s="159" t="s">
        <v>5</v>
      </c>
      <c r="G9" s="159" t="s">
        <v>6</v>
      </c>
      <c r="H9" s="160" t="s">
        <v>7</v>
      </c>
    </row>
    <row r="10" spans="1:15" ht="23.25" customHeight="1" x14ac:dyDescent="0.25">
      <c r="A10" s="192" t="s">
        <v>269</v>
      </c>
      <c r="B10" s="601" t="s">
        <v>325</v>
      </c>
      <c r="C10" s="601" t="s">
        <v>298</v>
      </c>
      <c r="D10" s="398" t="s">
        <v>44</v>
      </c>
      <c r="E10" s="441">
        <v>20925611</v>
      </c>
      <c r="F10" s="441">
        <v>39397191</v>
      </c>
      <c r="G10" s="441">
        <v>6076653.3399999999</v>
      </c>
      <c r="H10" s="650">
        <f t="shared" ref="H10:H14" si="0">G10/F10</f>
        <v>0.15424077670918213</v>
      </c>
    </row>
    <row r="11" spans="1:15" ht="47.25" x14ac:dyDescent="0.25">
      <c r="A11" s="193" t="s">
        <v>268</v>
      </c>
      <c r="B11" s="509"/>
      <c r="C11" s="509"/>
      <c r="D11" s="392" t="s">
        <v>259</v>
      </c>
      <c r="E11" s="440">
        <v>1631750</v>
      </c>
      <c r="F11" s="440">
        <v>2019774</v>
      </c>
      <c r="G11" s="440">
        <v>678847.56</v>
      </c>
      <c r="H11" s="650">
        <f t="shared" si="0"/>
        <v>0.33610075186629795</v>
      </c>
    </row>
    <row r="12" spans="1:15" ht="37.5" customHeight="1" x14ac:dyDescent="0.25">
      <c r="A12" s="193" t="s">
        <v>270</v>
      </c>
      <c r="B12" s="509"/>
      <c r="C12" s="509"/>
      <c r="D12" s="392" t="s">
        <v>260</v>
      </c>
      <c r="E12" s="440">
        <v>8465345</v>
      </c>
      <c r="F12" s="440">
        <v>20849836</v>
      </c>
      <c r="G12" s="440">
        <v>3056978.91</v>
      </c>
      <c r="H12" s="653">
        <f t="shared" si="0"/>
        <v>0.14661884678613299</v>
      </c>
    </row>
    <row r="13" spans="1:15" ht="36" customHeight="1" x14ac:dyDescent="0.25">
      <c r="A13" s="193" t="s">
        <v>271</v>
      </c>
      <c r="B13" s="509"/>
      <c r="C13" s="509"/>
      <c r="D13" s="392" t="s">
        <v>261</v>
      </c>
      <c r="E13" s="440">
        <v>2465994</v>
      </c>
      <c r="F13" s="440">
        <v>36991539</v>
      </c>
      <c r="G13" s="440">
        <v>1369773.59</v>
      </c>
      <c r="H13" s="653">
        <f t="shared" si="0"/>
        <v>3.7029375555312799E-2</v>
      </c>
    </row>
    <row r="14" spans="1:15" ht="38.25" customHeight="1" thickBot="1" x14ac:dyDescent="0.3">
      <c r="A14" s="193" t="s">
        <v>272</v>
      </c>
      <c r="B14" s="509"/>
      <c r="C14" s="509"/>
      <c r="D14" s="392" t="s">
        <v>177</v>
      </c>
      <c r="E14" s="440">
        <v>31569300</v>
      </c>
      <c r="F14" s="440">
        <v>57741660</v>
      </c>
      <c r="G14" s="440">
        <v>13284951.310000001</v>
      </c>
      <c r="H14" s="653">
        <f t="shared" si="0"/>
        <v>0.23007567343924648</v>
      </c>
      <c r="I14" s="1"/>
      <c r="J14" s="1"/>
      <c r="K14" s="1"/>
      <c r="L14" s="1"/>
      <c r="M14" s="1"/>
      <c r="N14" s="1"/>
      <c r="O14" s="1"/>
    </row>
    <row r="15" spans="1:15" ht="20.25" customHeight="1" thickBot="1" x14ac:dyDescent="0.3">
      <c r="A15" s="602" t="s">
        <v>23</v>
      </c>
      <c r="B15" s="603"/>
      <c r="C15" s="603"/>
      <c r="D15" s="603"/>
      <c r="E15" s="162">
        <f>SUM(E10:E14)</f>
        <v>65058000</v>
      </c>
      <c r="F15" s="162">
        <f>SUM(F10:F14)</f>
        <v>157000000</v>
      </c>
      <c r="G15" s="162">
        <f>SUM(G10:G14)</f>
        <v>24467204.710000001</v>
      </c>
      <c r="H15" s="163">
        <f>+G15/F15</f>
        <v>0.15584206821656052</v>
      </c>
    </row>
    <row r="16" spans="1:15" ht="13.5" customHeight="1" x14ac:dyDescent="0.25">
      <c r="A16" s="85" t="s">
        <v>410</v>
      </c>
      <c r="C16" s="85"/>
      <c r="D16" s="1"/>
      <c r="E16" s="9"/>
      <c r="F16" s="9"/>
      <c r="G16" s="9"/>
      <c r="H16" s="47"/>
    </row>
    <row r="17" spans="1:8" x14ac:dyDescent="0.25">
      <c r="A17" s="400" t="s">
        <v>424</v>
      </c>
      <c r="D17" s="1"/>
      <c r="E17" s="5"/>
      <c r="F17" s="5"/>
      <c r="G17" s="5"/>
      <c r="H17" s="44"/>
    </row>
    <row r="18" spans="1:8" ht="15.75" customHeight="1" x14ac:dyDescent="0.25">
      <c r="D18" s="1"/>
      <c r="E18" s="9"/>
      <c r="F18" s="9"/>
      <c r="G18" s="9"/>
      <c r="H18" s="47"/>
    </row>
    <row r="19" spans="1:8" ht="15.75" customHeight="1" x14ac:dyDescent="0.25"/>
    <row r="20" spans="1:8" ht="15.75" customHeight="1" x14ac:dyDescent="0.25"/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</sheetData>
  <mergeCells count="12">
    <mergeCell ref="A2:H2"/>
    <mergeCell ref="A3:H3"/>
    <mergeCell ref="A15:D15"/>
    <mergeCell ref="A6:H6"/>
    <mergeCell ref="D8:D9"/>
    <mergeCell ref="A8:A9"/>
    <mergeCell ref="E8:F8"/>
    <mergeCell ref="G8:H8"/>
    <mergeCell ref="B8:B9"/>
    <mergeCell ref="C8:C9"/>
    <mergeCell ref="B10:B14"/>
    <mergeCell ref="C10:C14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>
    <tabColor rgb="FF1E4E79"/>
  </sheetPr>
  <dimension ref="A1:P997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7109375" customWidth="1"/>
    <col min="2" max="2" width="16.42578125" customWidth="1"/>
    <col min="3" max="3" width="16.7109375" bestFit="1" customWidth="1"/>
    <col min="4" max="4" width="56.85546875" customWidth="1"/>
    <col min="5" max="5" width="16.85546875" customWidth="1"/>
    <col min="6" max="6" width="15.7109375" bestFit="1" customWidth="1"/>
    <col min="7" max="7" width="17" bestFit="1" customWidth="1"/>
    <col min="8" max="8" width="12.7109375" style="43" customWidth="1"/>
    <col min="9" max="16" width="10.7109375" customWidth="1"/>
  </cols>
  <sheetData>
    <row r="1" spans="1:16" ht="15" customHeight="1" x14ac:dyDescent="0.25">
      <c r="A1" t="s">
        <v>459</v>
      </c>
    </row>
    <row r="2" spans="1:16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16" ht="15" customHeight="1" x14ac:dyDescent="0.25">
      <c r="A3" s="499" t="s">
        <v>449</v>
      </c>
      <c r="B3" s="499"/>
      <c r="C3" s="499"/>
      <c r="D3" s="499"/>
      <c r="E3" s="499"/>
      <c r="F3" s="499"/>
      <c r="G3" s="499"/>
      <c r="H3" s="499"/>
    </row>
    <row r="6" spans="1:16" ht="16.5" customHeight="1" x14ac:dyDescent="0.25">
      <c r="A6" s="483" t="s">
        <v>333</v>
      </c>
      <c r="B6" s="483"/>
      <c r="C6" s="483"/>
      <c r="D6" s="483"/>
      <c r="E6" s="483"/>
      <c r="F6" s="483"/>
      <c r="G6" s="483"/>
      <c r="H6" s="483"/>
    </row>
    <row r="7" spans="1:16" ht="15.75" thickBot="1" x14ac:dyDescent="0.3"/>
    <row r="8" spans="1:16" ht="20.25" customHeight="1" x14ac:dyDescent="0.25">
      <c r="A8" s="611" t="s">
        <v>0</v>
      </c>
      <c r="B8" s="613" t="s">
        <v>291</v>
      </c>
      <c r="C8" s="613" t="s">
        <v>292</v>
      </c>
      <c r="D8" s="607" t="s">
        <v>1</v>
      </c>
      <c r="E8" s="609" t="s">
        <v>2</v>
      </c>
      <c r="F8" s="506"/>
      <c r="G8" s="609" t="s">
        <v>135</v>
      </c>
      <c r="H8" s="610"/>
    </row>
    <row r="9" spans="1:16" ht="38.25" customHeight="1" thickBot="1" x14ac:dyDescent="0.3">
      <c r="A9" s="612"/>
      <c r="B9" s="614"/>
      <c r="C9" s="614"/>
      <c r="D9" s="608"/>
      <c r="E9" s="115" t="s">
        <v>4</v>
      </c>
      <c r="F9" s="115" t="s">
        <v>5</v>
      </c>
      <c r="G9" s="115" t="s">
        <v>6</v>
      </c>
      <c r="H9" s="127" t="s">
        <v>7</v>
      </c>
    </row>
    <row r="10" spans="1:16" ht="29.45" customHeight="1" x14ac:dyDescent="0.25">
      <c r="A10" s="192" t="s">
        <v>250</v>
      </c>
      <c r="B10" s="601" t="s">
        <v>326</v>
      </c>
      <c r="C10" s="601" t="s">
        <v>298</v>
      </c>
      <c r="D10" s="395" t="s">
        <v>185</v>
      </c>
      <c r="E10" s="156">
        <v>23997209</v>
      </c>
      <c r="F10" s="156">
        <v>21356809</v>
      </c>
      <c r="G10" s="156">
        <v>7083076.8399999999</v>
      </c>
      <c r="H10" s="157">
        <f t="shared" ref="H10:H14" si="0">G10/F10</f>
        <v>0.3316542672643652</v>
      </c>
    </row>
    <row r="11" spans="1:16" ht="29.45" customHeight="1" x14ac:dyDescent="0.25">
      <c r="A11" s="193" t="s">
        <v>249</v>
      </c>
      <c r="B11" s="509"/>
      <c r="C11" s="509"/>
      <c r="D11" s="396" t="s">
        <v>278</v>
      </c>
      <c r="E11" s="134">
        <v>9294228</v>
      </c>
      <c r="F11" s="134">
        <v>8146377</v>
      </c>
      <c r="G11" s="134">
        <v>2544253.7999999998</v>
      </c>
      <c r="H11" s="150">
        <f t="shared" si="0"/>
        <v>0.31231721782578931</v>
      </c>
      <c r="I11" s="1"/>
      <c r="J11" s="1"/>
      <c r="K11" s="1"/>
      <c r="L11" s="1"/>
      <c r="M11" s="1"/>
      <c r="N11" s="1"/>
      <c r="O11" s="1"/>
      <c r="P11" s="1"/>
    </row>
    <row r="12" spans="1:16" ht="29.45" customHeight="1" x14ac:dyDescent="0.25">
      <c r="A12" s="193" t="s">
        <v>251</v>
      </c>
      <c r="B12" s="509"/>
      <c r="C12" s="509"/>
      <c r="D12" s="396" t="s">
        <v>381</v>
      </c>
      <c r="E12" s="134">
        <v>2767886</v>
      </c>
      <c r="F12" s="134">
        <v>1508112</v>
      </c>
      <c r="G12" s="134">
        <v>618179.16</v>
      </c>
      <c r="H12" s="150">
        <f t="shared" si="0"/>
        <v>0.4099026862726376</v>
      </c>
    </row>
    <row r="13" spans="1:16" ht="29.45" customHeight="1" x14ac:dyDescent="0.25">
      <c r="A13" s="193" t="s">
        <v>252</v>
      </c>
      <c r="B13" s="509"/>
      <c r="C13" s="509"/>
      <c r="D13" s="396" t="s">
        <v>178</v>
      </c>
      <c r="E13" s="134">
        <v>2345185</v>
      </c>
      <c r="F13" s="134">
        <v>2004787</v>
      </c>
      <c r="G13" s="134">
        <v>708851.75</v>
      </c>
      <c r="H13" s="150">
        <f t="shared" si="0"/>
        <v>0.35357958226983716</v>
      </c>
    </row>
    <row r="14" spans="1:16" ht="29.45" customHeight="1" thickBot="1" x14ac:dyDescent="0.3">
      <c r="A14" s="196" t="s">
        <v>253</v>
      </c>
      <c r="B14" s="511"/>
      <c r="C14" s="511"/>
      <c r="D14" s="397" t="s">
        <v>186</v>
      </c>
      <c r="E14" s="153">
        <v>595492</v>
      </c>
      <c r="F14" s="153">
        <v>983915</v>
      </c>
      <c r="G14" s="153">
        <v>385749.53</v>
      </c>
      <c r="H14" s="154">
        <f t="shared" si="0"/>
        <v>0.39205574668543525</v>
      </c>
    </row>
    <row r="15" spans="1:16" ht="24.6" customHeight="1" thickBot="1" x14ac:dyDescent="0.3">
      <c r="A15" s="604" t="s">
        <v>23</v>
      </c>
      <c r="B15" s="605"/>
      <c r="C15" s="605"/>
      <c r="D15" s="606"/>
      <c r="E15" s="338">
        <f>SUM(E10:E14)</f>
        <v>39000000</v>
      </c>
      <c r="F15" s="338">
        <f t="shared" ref="F15:G15" si="1">SUM(F10:F14)</f>
        <v>34000000</v>
      </c>
      <c r="G15" s="338">
        <f t="shared" si="1"/>
        <v>11340111.08</v>
      </c>
      <c r="H15" s="368">
        <f>G15/F15</f>
        <v>0.33353267882352944</v>
      </c>
    </row>
    <row r="16" spans="1:16" x14ac:dyDescent="0.25">
      <c r="A16" s="85" t="s">
        <v>411</v>
      </c>
      <c r="C16" s="190"/>
      <c r="D16" s="190"/>
      <c r="E16" s="128"/>
      <c r="F16" s="128"/>
      <c r="G16" s="129"/>
      <c r="H16" s="130"/>
    </row>
    <row r="17" spans="1:8" ht="15.75" x14ac:dyDescent="0.25">
      <c r="A17" s="400" t="s">
        <v>425</v>
      </c>
      <c r="D17" s="1"/>
      <c r="E17" s="15"/>
      <c r="F17" s="15"/>
      <c r="G17" s="15"/>
      <c r="H17" s="48"/>
    </row>
    <row r="18" spans="1:8" ht="15.75" customHeight="1" x14ac:dyDescent="0.25">
      <c r="D18" s="1"/>
      <c r="E18" s="9"/>
      <c r="F18" s="9"/>
      <c r="H18" s="47"/>
    </row>
    <row r="19" spans="1:8" ht="15.75" customHeight="1" x14ac:dyDescent="0.25"/>
    <row r="20" spans="1:8" ht="15.75" customHeight="1" x14ac:dyDescent="0.25"/>
    <row r="21" spans="1:8" ht="15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2">
    <mergeCell ref="A2:H2"/>
    <mergeCell ref="A3:H3"/>
    <mergeCell ref="A15:D15"/>
    <mergeCell ref="A6:H6"/>
    <mergeCell ref="D8:D9"/>
    <mergeCell ref="G8:H8"/>
    <mergeCell ref="E8:F8"/>
    <mergeCell ref="A8:A9"/>
    <mergeCell ref="B8:B9"/>
    <mergeCell ref="C8:C9"/>
    <mergeCell ref="B10:B14"/>
    <mergeCell ref="C10:C14"/>
  </mergeCells>
  <pageMargins left="0.51181102362204722" right="0.31496062992125984" top="0.98425196850393704" bottom="0.74803149606299213" header="0" footer="0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2E75B5"/>
  </sheetPr>
  <dimension ref="A2:H1006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4.85546875" customWidth="1"/>
    <col min="3" max="3" width="16.7109375" bestFit="1" customWidth="1"/>
    <col min="4" max="4" width="48.42578125" customWidth="1"/>
    <col min="5" max="6" width="18.7109375" bestFit="1" customWidth="1"/>
    <col min="7" max="7" width="19.5703125" customWidth="1"/>
    <col min="8" max="8" width="11.42578125" style="3" customWidth="1"/>
    <col min="9" max="9" width="15.28515625" customWidth="1"/>
    <col min="10" max="18" width="10.7109375" customWidth="1"/>
  </cols>
  <sheetData>
    <row r="2" spans="1:8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8" ht="15" customHeight="1" x14ac:dyDescent="0.25">
      <c r="A3" s="462" t="s">
        <v>448</v>
      </c>
      <c r="B3" s="462"/>
      <c r="C3" s="462"/>
      <c r="D3" s="462"/>
      <c r="E3" s="462"/>
      <c r="F3" s="462"/>
      <c r="G3" s="462"/>
      <c r="H3" s="462"/>
    </row>
    <row r="4" spans="1:8" ht="15" customHeight="1" x14ac:dyDescent="0.25">
      <c r="H4"/>
    </row>
    <row r="5" spans="1:8" ht="15" customHeight="1" x14ac:dyDescent="0.25">
      <c r="H5"/>
    </row>
    <row r="6" spans="1:8" ht="19.5" customHeight="1" x14ac:dyDescent="0.25">
      <c r="A6" s="463" t="s">
        <v>342</v>
      </c>
      <c r="B6" s="463"/>
      <c r="C6" s="463"/>
      <c r="D6" s="463"/>
      <c r="E6" s="463"/>
      <c r="F6" s="463"/>
      <c r="G6" s="463"/>
      <c r="H6" s="463"/>
    </row>
    <row r="7" spans="1:8" ht="15" customHeight="1" thickBot="1" x14ac:dyDescent="0.3">
      <c r="H7"/>
    </row>
    <row r="8" spans="1:8" ht="15.75" x14ac:dyDescent="0.25">
      <c r="A8" s="464" t="s">
        <v>0</v>
      </c>
      <c r="B8" s="471" t="s">
        <v>291</v>
      </c>
      <c r="C8" s="471" t="s">
        <v>292</v>
      </c>
      <c r="D8" s="469" t="s">
        <v>1</v>
      </c>
      <c r="E8" s="466" t="s">
        <v>2</v>
      </c>
      <c r="F8" s="467"/>
      <c r="G8" s="466" t="s">
        <v>135</v>
      </c>
      <c r="H8" s="468"/>
    </row>
    <row r="9" spans="1:8" ht="38.25" customHeight="1" thickBot="1" x14ac:dyDescent="0.3">
      <c r="A9" s="465"/>
      <c r="B9" s="472"/>
      <c r="C9" s="472"/>
      <c r="D9" s="470"/>
      <c r="E9" s="167" t="s">
        <v>4</v>
      </c>
      <c r="F9" s="167" t="s">
        <v>5</v>
      </c>
      <c r="G9" s="167" t="s">
        <v>6</v>
      </c>
      <c r="H9" s="168" t="s">
        <v>7</v>
      </c>
    </row>
    <row r="10" spans="1:8" ht="48.75" customHeight="1" thickBot="1" x14ac:dyDescent="0.3">
      <c r="A10" s="298" t="s">
        <v>222</v>
      </c>
      <c r="B10" s="299" t="s">
        <v>293</v>
      </c>
      <c r="C10" s="300" t="s">
        <v>294</v>
      </c>
      <c r="D10" s="377" t="s">
        <v>223</v>
      </c>
      <c r="E10" s="344">
        <v>1896550</v>
      </c>
      <c r="F10" s="301">
        <v>1896550</v>
      </c>
      <c r="G10" s="301">
        <v>780935.48</v>
      </c>
      <c r="H10" s="302">
        <f>G10/F10</f>
        <v>0.4117663546966861</v>
      </c>
    </row>
    <row r="11" spans="1:8" ht="45.75" thickBot="1" x14ac:dyDescent="0.3">
      <c r="A11" s="298" t="s">
        <v>224</v>
      </c>
      <c r="B11" s="299" t="s">
        <v>295</v>
      </c>
      <c r="C11" s="300" t="s">
        <v>296</v>
      </c>
      <c r="D11" s="377" t="s">
        <v>225</v>
      </c>
      <c r="E11" s="344">
        <v>2726550</v>
      </c>
      <c r="F11" s="301">
        <v>2726550</v>
      </c>
      <c r="G11" s="301">
        <v>848025</v>
      </c>
      <c r="H11" s="302">
        <f t="shared" ref="H11:H18" si="0">G11/F11</f>
        <v>0.31102492160422512</v>
      </c>
    </row>
    <row r="12" spans="1:8" ht="36.75" customHeight="1" thickBot="1" x14ac:dyDescent="0.3">
      <c r="A12" s="298" t="s">
        <v>226</v>
      </c>
      <c r="B12" s="299" t="s">
        <v>297</v>
      </c>
      <c r="C12" s="300" t="s">
        <v>298</v>
      </c>
      <c r="D12" s="377" t="s">
        <v>227</v>
      </c>
      <c r="E12" s="344">
        <v>53560255</v>
      </c>
      <c r="F12" s="301">
        <v>60842882</v>
      </c>
      <c r="G12" s="301">
        <v>7234959.9199999999</v>
      </c>
      <c r="H12" s="302">
        <f t="shared" si="0"/>
        <v>0.1189121830224939</v>
      </c>
    </row>
    <row r="13" spans="1:8" ht="41.25" customHeight="1" x14ac:dyDescent="0.25">
      <c r="A13" s="243" t="s">
        <v>228</v>
      </c>
      <c r="B13" s="473" t="s">
        <v>299</v>
      </c>
      <c r="C13" s="473" t="s">
        <v>298</v>
      </c>
      <c r="D13" s="378" t="s">
        <v>140</v>
      </c>
      <c r="E13" s="345">
        <v>133685548</v>
      </c>
      <c r="F13" s="244">
        <v>133685548</v>
      </c>
      <c r="G13" s="244">
        <v>3126259.77</v>
      </c>
      <c r="H13" s="245">
        <f t="shared" si="0"/>
        <v>2.338517376612766E-2</v>
      </c>
    </row>
    <row r="14" spans="1:8" ht="34.5" customHeight="1" x14ac:dyDescent="0.25">
      <c r="A14" s="189" t="s">
        <v>229</v>
      </c>
      <c r="B14" s="474"/>
      <c r="C14" s="474"/>
      <c r="D14" s="379" t="s">
        <v>10</v>
      </c>
      <c r="E14" s="346">
        <v>644977080</v>
      </c>
      <c r="F14" s="165">
        <v>658196279</v>
      </c>
      <c r="G14" s="165">
        <v>329784712.58999997</v>
      </c>
      <c r="H14" s="166">
        <f t="shared" si="0"/>
        <v>0.50104311299213522</v>
      </c>
    </row>
    <row r="15" spans="1:8" ht="22.5" customHeight="1" x14ac:dyDescent="0.25">
      <c r="A15" s="189" t="s">
        <v>230</v>
      </c>
      <c r="B15" s="474"/>
      <c r="C15" s="474"/>
      <c r="D15" s="379" t="s">
        <v>11</v>
      </c>
      <c r="E15" s="346">
        <v>2427416560</v>
      </c>
      <c r="F15" s="165">
        <v>2531087472</v>
      </c>
      <c r="G15" s="165">
        <v>1344260395.3099999</v>
      </c>
      <c r="H15" s="166">
        <f t="shared" si="0"/>
        <v>0.53109993636363739</v>
      </c>
    </row>
    <row r="16" spans="1:8" ht="31.5" x14ac:dyDescent="0.25">
      <c r="A16" s="189" t="s">
        <v>365</v>
      </c>
      <c r="B16" s="474"/>
      <c r="C16" s="474"/>
      <c r="D16" s="379" t="s">
        <v>358</v>
      </c>
      <c r="E16" s="346">
        <v>322470000</v>
      </c>
      <c r="F16" s="165">
        <v>352335982</v>
      </c>
      <c r="G16" s="165">
        <v>199850105.86000001</v>
      </c>
      <c r="H16" s="166">
        <f t="shared" si="0"/>
        <v>0.56721457946353038</v>
      </c>
    </row>
    <row r="17" spans="1:8" ht="32.25" thickBot="1" x14ac:dyDescent="0.3">
      <c r="A17" s="246" t="s">
        <v>366</v>
      </c>
      <c r="B17" s="475"/>
      <c r="C17" s="475"/>
      <c r="D17" s="380" t="s">
        <v>359</v>
      </c>
      <c r="E17" s="347">
        <v>44469360</v>
      </c>
      <c r="F17" s="247">
        <v>51513267</v>
      </c>
      <c r="G17" s="248">
        <v>28653320.41</v>
      </c>
      <c r="H17" s="249">
        <f t="shared" si="0"/>
        <v>0.5562318617842662</v>
      </c>
    </row>
    <row r="18" spans="1:8" ht="26.25" customHeight="1" thickBot="1" x14ac:dyDescent="0.3">
      <c r="A18" s="459" t="s">
        <v>23</v>
      </c>
      <c r="B18" s="460"/>
      <c r="C18" s="460"/>
      <c r="D18" s="460"/>
      <c r="E18" s="281">
        <f>SUM(E10:E17)</f>
        <v>3631201903</v>
      </c>
      <c r="F18" s="281">
        <f t="shared" ref="F18:G18" si="1">SUM(F10:F17)</f>
        <v>3792284530</v>
      </c>
      <c r="G18" s="281">
        <f t="shared" si="1"/>
        <v>1914538714.3399999</v>
      </c>
      <c r="H18" s="242">
        <f t="shared" si="0"/>
        <v>0.50485102032678963</v>
      </c>
    </row>
    <row r="19" spans="1:8" ht="15.75" x14ac:dyDescent="0.25">
      <c r="A19" s="85" t="s">
        <v>410</v>
      </c>
      <c r="C19" s="85"/>
      <c r="D19" s="86"/>
      <c r="E19" s="14"/>
      <c r="F19" s="14"/>
      <c r="G19" s="14"/>
      <c r="H19" s="46"/>
    </row>
    <row r="20" spans="1:8" x14ac:dyDescent="0.25">
      <c r="A20" s="406" t="s">
        <v>419</v>
      </c>
      <c r="D20" s="1"/>
      <c r="E20" s="2"/>
      <c r="F20" s="2"/>
    </row>
    <row r="21" spans="1:8" x14ac:dyDescent="0.25">
      <c r="D21" s="1"/>
      <c r="E21" s="2"/>
      <c r="F21" s="2"/>
    </row>
    <row r="22" spans="1:8" x14ac:dyDescent="0.25">
      <c r="D22" s="1"/>
      <c r="E22" s="2"/>
      <c r="F22" s="2"/>
    </row>
    <row r="23" spans="1:8" x14ac:dyDescent="0.25">
      <c r="D23" s="1"/>
      <c r="E23" s="2"/>
      <c r="F23" s="2"/>
    </row>
    <row r="24" spans="1:8" x14ac:dyDescent="0.25">
      <c r="D24" s="1"/>
      <c r="E24" s="2"/>
      <c r="F24" s="2"/>
    </row>
    <row r="25" spans="1:8" x14ac:dyDescent="0.25">
      <c r="D25" s="1"/>
      <c r="E25" s="2"/>
      <c r="F25" s="2"/>
    </row>
    <row r="26" spans="1:8" x14ac:dyDescent="0.25">
      <c r="D26" s="1"/>
      <c r="E26" s="2"/>
      <c r="F26" s="2"/>
    </row>
    <row r="27" spans="1:8" ht="15.75" customHeight="1" x14ac:dyDescent="0.25">
      <c r="D27" s="1"/>
      <c r="E27" s="2"/>
      <c r="F27" s="2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2">
    <mergeCell ref="A18:D18"/>
    <mergeCell ref="A2:H2"/>
    <mergeCell ref="A3:H3"/>
    <mergeCell ref="A6:H6"/>
    <mergeCell ref="A8:A9"/>
    <mergeCell ref="E8:F8"/>
    <mergeCell ref="G8:H8"/>
    <mergeCell ref="D8:D9"/>
    <mergeCell ref="B8:B9"/>
    <mergeCell ref="C8:C9"/>
    <mergeCell ref="B13:B17"/>
    <mergeCell ref="C13:C17"/>
  </mergeCells>
  <printOptions horizontalCentered="1"/>
  <pageMargins left="0.11811023622047245" right="0.31496062992125984" top="0.98425196850393704" bottom="0.74803149606299213" header="0" footer="0"/>
  <pageSetup scale="7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9">
    <tabColor rgb="FF1E4E79"/>
  </sheetPr>
  <dimension ref="A2:H961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4.85546875" customWidth="1"/>
    <col min="3" max="3" width="16.7109375" bestFit="1" customWidth="1"/>
    <col min="4" max="4" width="44.85546875" customWidth="1"/>
    <col min="5" max="6" width="18.42578125" bestFit="1" customWidth="1"/>
    <col min="7" max="7" width="17" customWidth="1"/>
    <col min="8" max="8" width="12.28515625" style="43" customWidth="1"/>
    <col min="9" max="10" width="10.7109375" customWidth="1"/>
  </cols>
  <sheetData>
    <row r="2" spans="1:8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8" ht="15" customHeight="1" x14ac:dyDescent="0.25">
      <c r="A3" s="499" t="s">
        <v>452</v>
      </c>
      <c r="B3" s="499"/>
      <c r="C3" s="499"/>
      <c r="D3" s="499"/>
      <c r="E3" s="499"/>
      <c r="F3" s="499"/>
      <c r="G3" s="499"/>
      <c r="H3" s="499"/>
    </row>
    <row r="6" spans="1:8" ht="17.25" customHeight="1" x14ac:dyDescent="0.25">
      <c r="A6" s="483" t="s">
        <v>334</v>
      </c>
      <c r="B6" s="483"/>
      <c r="C6" s="483"/>
      <c r="D6" s="483"/>
      <c r="E6" s="483"/>
      <c r="F6" s="483"/>
      <c r="G6" s="483"/>
      <c r="H6" s="483"/>
    </row>
    <row r="7" spans="1:8" ht="15.75" thickBot="1" x14ac:dyDescent="0.3"/>
    <row r="8" spans="1:8" ht="21" customHeight="1" x14ac:dyDescent="0.25">
      <c r="A8" s="616" t="s">
        <v>0</v>
      </c>
      <c r="B8" s="621" t="s">
        <v>291</v>
      </c>
      <c r="C8" s="621" t="s">
        <v>292</v>
      </c>
      <c r="D8" s="619" t="s">
        <v>363</v>
      </c>
      <c r="E8" s="504" t="s">
        <v>2</v>
      </c>
      <c r="F8" s="618"/>
      <c r="G8" s="504" t="s">
        <v>135</v>
      </c>
      <c r="H8" s="615"/>
    </row>
    <row r="9" spans="1:8" ht="30" customHeight="1" thickBot="1" x14ac:dyDescent="0.3">
      <c r="A9" s="617"/>
      <c r="B9" s="519"/>
      <c r="C9" s="519"/>
      <c r="D9" s="620"/>
      <c r="E9" s="115" t="s">
        <v>4</v>
      </c>
      <c r="F9" s="115" t="s">
        <v>5</v>
      </c>
      <c r="G9" s="115" t="s">
        <v>6</v>
      </c>
      <c r="H9" s="127" t="s">
        <v>7</v>
      </c>
    </row>
    <row r="10" spans="1:8" ht="33" customHeight="1" x14ac:dyDescent="0.25">
      <c r="A10" s="192" t="s">
        <v>189</v>
      </c>
      <c r="B10" s="622" t="s">
        <v>327</v>
      </c>
      <c r="C10" s="625" t="s">
        <v>298</v>
      </c>
      <c r="D10" s="395" t="s">
        <v>190</v>
      </c>
      <c r="E10" s="156">
        <v>2449690</v>
      </c>
      <c r="F10" s="155">
        <v>4079997</v>
      </c>
      <c r="G10" s="156">
        <v>1138462.8400000001</v>
      </c>
      <c r="H10" s="157">
        <f>G10/F10</f>
        <v>0.27903521497687378</v>
      </c>
    </row>
    <row r="11" spans="1:8" ht="33" customHeight="1" x14ac:dyDescent="0.25">
      <c r="A11" s="192" t="s">
        <v>191</v>
      </c>
      <c r="B11" s="623"/>
      <c r="C11" s="601"/>
      <c r="D11" s="395" t="s">
        <v>192</v>
      </c>
      <c r="E11" s="156">
        <v>2926228</v>
      </c>
      <c r="F11" s="155">
        <v>3979991</v>
      </c>
      <c r="G11" s="156">
        <v>677900.19</v>
      </c>
      <c r="H11" s="157">
        <f>G11/F11</f>
        <v>0.17032706606622977</v>
      </c>
    </row>
    <row r="12" spans="1:8" ht="33" customHeight="1" x14ac:dyDescent="0.25">
      <c r="A12" s="192" t="s">
        <v>187</v>
      </c>
      <c r="B12" s="623" t="s">
        <v>315</v>
      </c>
      <c r="C12" s="511" t="s">
        <v>298</v>
      </c>
      <c r="D12" s="395" t="s">
        <v>44</v>
      </c>
      <c r="E12" s="156">
        <v>191108005</v>
      </c>
      <c r="F12" s="155">
        <v>45428847</v>
      </c>
      <c r="G12" s="156">
        <v>11974387.789999999</v>
      </c>
      <c r="H12" s="157">
        <f>G12/F12</f>
        <v>0.26358555369014758</v>
      </c>
    </row>
    <row r="13" spans="1:8" ht="47.25" x14ac:dyDescent="0.25">
      <c r="A13" s="193" t="s">
        <v>412</v>
      </c>
      <c r="B13" s="624"/>
      <c r="C13" s="625"/>
      <c r="D13" s="396" t="s">
        <v>414</v>
      </c>
      <c r="E13" s="440">
        <v>3024000</v>
      </c>
      <c r="F13" s="376">
        <v>3024000</v>
      </c>
      <c r="G13" s="134">
        <v>0</v>
      </c>
      <c r="H13" s="157">
        <f t="shared" ref="H13:H14" si="0">G13/F13</f>
        <v>0</v>
      </c>
    </row>
    <row r="14" spans="1:8" ht="33" customHeight="1" x14ac:dyDescent="0.25">
      <c r="A14" s="193" t="s">
        <v>413</v>
      </c>
      <c r="B14" s="624"/>
      <c r="C14" s="625"/>
      <c r="D14" s="403" t="s">
        <v>415</v>
      </c>
      <c r="E14" s="441">
        <v>2017995</v>
      </c>
      <c r="F14" s="375">
        <v>2017995</v>
      </c>
      <c r="G14" s="284">
        <v>3677.71</v>
      </c>
      <c r="H14" s="157">
        <f t="shared" si="0"/>
        <v>1.82245743919088E-3</v>
      </c>
    </row>
    <row r="15" spans="1:8" ht="33" customHeight="1" thickBot="1" x14ac:dyDescent="0.3">
      <c r="A15" s="196" t="s">
        <v>188</v>
      </c>
      <c r="B15" s="624"/>
      <c r="C15" s="625"/>
      <c r="D15" s="397" t="s">
        <v>279</v>
      </c>
      <c r="E15" s="156">
        <v>53000000</v>
      </c>
      <c r="F15" s="161">
        <v>17000000</v>
      </c>
      <c r="G15" s="153">
        <v>2160974.2999999998</v>
      </c>
      <c r="H15" s="154">
        <f>G15/F15</f>
        <v>0.12711613529411764</v>
      </c>
    </row>
    <row r="16" spans="1:8" ht="24.75" customHeight="1" thickBot="1" x14ac:dyDescent="0.3">
      <c r="A16" s="602" t="s">
        <v>23</v>
      </c>
      <c r="B16" s="603"/>
      <c r="C16" s="603"/>
      <c r="D16" s="603"/>
      <c r="E16" s="162">
        <f>SUM(E10:E15)</f>
        <v>254525918</v>
      </c>
      <c r="F16" s="162">
        <f t="shared" ref="F16:G16" si="1">SUM(F10:F15)</f>
        <v>75530830</v>
      </c>
      <c r="G16" s="162">
        <f t="shared" si="1"/>
        <v>15955402.829999998</v>
      </c>
      <c r="H16" s="163">
        <f>G16/F16</f>
        <v>0.21124357868171181</v>
      </c>
    </row>
    <row r="17" spans="1:8" ht="15.75" customHeight="1" x14ac:dyDescent="0.25">
      <c r="A17" s="85" t="s">
        <v>411</v>
      </c>
      <c r="D17" s="1"/>
      <c r="E17" s="9"/>
      <c r="F17" s="9"/>
      <c r="G17" s="16"/>
      <c r="H17" s="47"/>
    </row>
    <row r="18" spans="1:8" ht="15.75" customHeight="1" x14ac:dyDescent="0.25">
      <c r="A18" s="399" t="s">
        <v>426</v>
      </c>
      <c r="D18" s="1"/>
      <c r="E18" s="9"/>
      <c r="F18" s="9"/>
      <c r="G18" s="16"/>
      <c r="H18" s="47"/>
    </row>
    <row r="19" spans="1:8" ht="15.75" customHeight="1" x14ac:dyDescent="0.25">
      <c r="D19" s="1"/>
      <c r="E19" s="9"/>
      <c r="F19" s="9"/>
      <c r="G19" s="16"/>
      <c r="H19" s="47"/>
    </row>
    <row r="20" spans="1:8" ht="15.75" customHeight="1" x14ac:dyDescent="0.25">
      <c r="D20" s="1"/>
      <c r="E20" s="15"/>
      <c r="F20" s="15"/>
      <c r="G20" s="15"/>
      <c r="H20" s="48"/>
    </row>
    <row r="21" spans="1:8" ht="15.75" customHeight="1" x14ac:dyDescent="0.25">
      <c r="D21" s="1"/>
      <c r="E21" s="9"/>
      <c r="F21" s="9"/>
      <c r="H21" s="47"/>
    </row>
    <row r="22" spans="1:8" ht="15.75" customHeight="1" x14ac:dyDescent="0.25"/>
    <row r="23" spans="1:8" ht="15.75" customHeight="1" x14ac:dyDescent="0.25"/>
    <row r="24" spans="1:8" ht="15.75" customHeight="1" x14ac:dyDescent="0.25"/>
    <row r="25" spans="1:8" ht="15.75" customHeight="1" x14ac:dyDescent="0.25"/>
    <row r="26" spans="1:8" ht="15.75" customHeight="1" x14ac:dyDescent="0.25"/>
    <row r="27" spans="1:8" ht="15.75" customHeight="1" x14ac:dyDescent="0.25"/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</sheetData>
  <mergeCells count="14">
    <mergeCell ref="A16:D16"/>
    <mergeCell ref="A2:H2"/>
    <mergeCell ref="A3:H3"/>
    <mergeCell ref="A6:H6"/>
    <mergeCell ref="G8:H8"/>
    <mergeCell ref="A8:A9"/>
    <mergeCell ref="E8:F8"/>
    <mergeCell ref="D8:D9"/>
    <mergeCell ref="B8:B9"/>
    <mergeCell ref="C8:C9"/>
    <mergeCell ref="B10:B11"/>
    <mergeCell ref="B12:B15"/>
    <mergeCell ref="C10:C11"/>
    <mergeCell ref="C12:C15"/>
  </mergeCells>
  <pageMargins left="0.51181102362204722" right="0.31496062992125984" top="0.98425196850393704" bottom="0.74803149606299213" header="0" footer="0"/>
  <pageSetup scale="6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tabColor rgb="FF1E4E79"/>
  </sheetPr>
  <dimension ref="A1:H1003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5703125" customWidth="1"/>
    <col min="2" max="2" width="21.28515625" customWidth="1"/>
    <col min="3" max="3" width="16.7109375" bestFit="1" customWidth="1"/>
    <col min="4" max="4" width="39" bestFit="1" customWidth="1"/>
    <col min="5" max="5" width="17" bestFit="1" customWidth="1"/>
    <col min="6" max="6" width="15.7109375" bestFit="1" customWidth="1"/>
    <col min="7" max="7" width="15.42578125" customWidth="1"/>
    <col min="8" max="8" width="13.42578125" customWidth="1"/>
  </cols>
  <sheetData>
    <row r="1" spans="1:8" s="131" customFormat="1" ht="15" customHeight="1" x14ac:dyDescent="0.25"/>
    <row r="2" spans="1:8" s="131" customFormat="1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8" s="131" customFormat="1" ht="15" customHeight="1" x14ac:dyDescent="0.25">
      <c r="A3" s="499" t="s">
        <v>449</v>
      </c>
      <c r="B3" s="499"/>
      <c r="C3" s="499"/>
      <c r="D3" s="499"/>
      <c r="E3" s="499"/>
      <c r="F3" s="499"/>
      <c r="G3" s="499"/>
      <c r="H3" s="499"/>
    </row>
    <row r="6" spans="1:8" ht="19.5" customHeight="1" x14ac:dyDescent="0.25">
      <c r="A6" s="483" t="s">
        <v>337</v>
      </c>
      <c r="B6" s="483"/>
      <c r="C6" s="483"/>
      <c r="D6" s="483"/>
      <c r="E6" s="483"/>
      <c r="F6" s="483"/>
      <c r="G6" s="483"/>
      <c r="H6" s="483"/>
    </row>
    <row r="7" spans="1:8" ht="15.75" thickBot="1" x14ac:dyDescent="0.3"/>
    <row r="8" spans="1:8" ht="15.75" x14ac:dyDescent="0.25">
      <c r="A8" s="626" t="s">
        <v>0</v>
      </c>
      <c r="B8" s="488" t="s">
        <v>291</v>
      </c>
      <c r="C8" s="488" t="s">
        <v>292</v>
      </c>
      <c r="D8" s="488" t="s">
        <v>1</v>
      </c>
      <c r="E8" s="490" t="s">
        <v>2</v>
      </c>
      <c r="F8" s="490"/>
      <c r="G8" s="490" t="s">
        <v>135</v>
      </c>
      <c r="H8" s="596"/>
    </row>
    <row r="9" spans="1:8" ht="29.25" customHeight="1" thickBot="1" x14ac:dyDescent="0.3">
      <c r="A9" s="627"/>
      <c r="B9" s="495"/>
      <c r="C9" s="495"/>
      <c r="D9" s="495"/>
      <c r="E9" s="159" t="s">
        <v>4</v>
      </c>
      <c r="F9" s="159" t="s">
        <v>5</v>
      </c>
      <c r="G9" s="159" t="s">
        <v>6</v>
      </c>
      <c r="H9" s="160" t="s">
        <v>7</v>
      </c>
    </row>
    <row r="10" spans="1:8" ht="33.6" customHeight="1" x14ac:dyDescent="0.25">
      <c r="A10" s="192" t="s">
        <v>287</v>
      </c>
      <c r="B10" s="601" t="s">
        <v>330</v>
      </c>
      <c r="C10" s="601" t="s">
        <v>298</v>
      </c>
      <c r="D10" s="391" t="s">
        <v>273</v>
      </c>
      <c r="E10" s="148">
        <v>39298743</v>
      </c>
      <c r="F10" s="178">
        <v>39298743</v>
      </c>
      <c r="G10" s="178">
        <v>964975.47</v>
      </c>
      <c r="H10" s="157">
        <f>G10/F10</f>
        <v>2.4554868587018164E-2</v>
      </c>
    </row>
    <row r="11" spans="1:8" ht="33.75" customHeight="1" x14ac:dyDescent="0.25">
      <c r="A11" s="193" t="s">
        <v>288</v>
      </c>
      <c r="B11" s="509"/>
      <c r="C11" s="509"/>
      <c r="D11" s="387" t="s">
        <v>397</v>
      </c>
      <c r="E11" s="148">
        <v>30304186</v>
      </c>
      <c r="F11" s="148">
        <v>30304186</v>
      </c>
      <c r="G11" s="178">
        <v>959606.11</v>
      </c>
      <c r="H11" s="150">
        <f>G11/F11</f>
        <v>3.1665793959949957E-2</v>
      </c>
    </row>
    <row r="12" spans="1:8" ht="65.25" customHeight="1" thickBot="1" x14ac:dyDescent="0.3">
      <c r="A12" s="196" t="s">
        <v>289</v>
      </c>
      <c r="B12" s="342" t="s">
        <v>331</v>
      </c>
      <c r="C12" s="342" t="s">
        <v>298</v>
      </c>
      <c r="D12" s="397" t="s">
        <v>274</v>
      </c>
      <c r="E12" s="204">
        <v>18200394</v>
      </c>
      <c r="F12" s="204">
        <v>18200394</v>
      </c>
      <c r="G12" s="178">
        <v>1916187.75</v>
      </c>
      <c r="H12" s="154">
        <f t="shared" ref="H12" si="0">G12/F12</f>
        <v>0.1052827620105367</v>
      </c>
    </row>
    <row r="13" spans="1:8" ht="24" customHeight="1" thickBot="1" x14ac:dyDescent="0.3">
      <c r="A13" s="515" t="s">
        <v>23</v>
      </c>
      <c r="B13" s="516"/>
      <c r="C13" s="516"/>
      <c r="D13" s="516"/>
      <c r="E13" s="162">
        <f>SUM(E10:E12)</f>
        <v>87803323</v>
      </c>
      <c r="F13" s="162">
        <f t="shared" ref="F13:G13" si="1">SUM(F10:F12)</f>
        <v>87803323</v>
      </c>
      <c r="G13" s="337">
        <f t="shared" si="1"/>
        <v>3840769.33</v>
      </c>
      <c r="H13" s="369">
        <f>+G13/F13</f>
        <v>4.3742869845597984E-2</v>
      </c>
    </row>
    <row r="14" spans="1:8" x14ac:dyDescent="0.25">
      <c r="A14" s="85" t="s">
        <v>411</v>
      </c>
      <c r="B14" s="85"/>
      <c r="C14" s="85"/>
      <c r="D14" s="1"/>
      <c r="E14" s="9"/>
      <c r="F14" s="9"/>
      <c r="G14" s="16"/>
      <c r="H14" s="17"/>
    </row>
    <row r="15" spans="1:8" ht="15.75" x14ac:dyDescent="0.25">
      <c r="A15" s="400" t="s">
        <v>427</v>
      </c>
      <c r="D15" s="1"/>
      <c r="E15" s="18"/>
      <c r="F15" s="18"/>
      <c r="G15" s="14"/>
      <c r="H15" s="11"/>
    </row>
    <row r="16" spans="1:8" x14ac:dyDescent="0.25">
      <c r="D16" s="1"/>
      <c r="E16" s="19"/>
      <c r="F16" s="19"/>
      <c r="G16" s="1"/>
      <c r="H16" s="4"/>
    </row>
    <row r="17" spans="4:8" x14ac:dyDescent="0.25">
      <c r="D17" s="1"/>
      <c r="E17" s="19"/>
      <c r="F17" s="19"/>
      <c r="G17" s="1"/>
      <c r="H17" s="4"/>
    </row>
    <row r="18" spans="4:8" x14ac:dyDescent="0.25">
      <c r="D18" s="1"/>
      <c r="E18" s="19"/>
      <c r="F18" s="19"/>
      <c r="G18" s="1"/>
      <c r="H18" s="4"/>
    </row>
    <row r="19" spans="4:8" x14ac:dyDescent="0.25">
      <c r="D19" s="1"/>
      <c r="E19" s="9"/>
      <c r="F19" s="9"/>
      <c r="H19" s="6"/>
    </row>
    <row r="20" spans="4:8" x14ac:dyDescent="0.25">
      <c r="D20" s="1"/>
      <c r="E20" s="9"/>
      <c r="F20" s="9"/>
      <c r="H20" s="6"/>
    </row>
    <row r="21" spans="4:8" x14ac:dyDescent="0.25">
      <c r="D21" s="1"/>
      <c r="E21" s="9"/>
      <c r="F21" s="9"/>
      <c r="H21" s="6"/>
    </row>
    <row r="22" spans="4:8" x14ac:dyDescent="0.25">
      <c r="D22" s="1"/>
      <c r="E22" s="9"/>
      <c r="F22" s="9"/>
      <c r="H22" s="6"/>
    </row>
    <row r="23" spans="4:8" x14ac:dyDescent="0.25">
      <c r="D23" s="1"/>
      <c r="E23" s="9"/>
      <c r="F23" s="9"/>
      <c r="H23" s="6"/>
    </row>
    <row r="24" spans="4:8" ht="15.75" customHeight="1" x14ac:dyDescent="0.25">
      <c r="D24" s="1"/>
      <c r="E24" s="9"/>
      <c r="F24" s="9"/>
      <c r="H24" s="6"/>
    </row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A13:D13"/>
    <mergeCell ref="A2:H2"/>
    <mergeCell ref="A3:H3"/>
    <mergeCell ref="A6:H6"/>
    <mergeCell ref="C10:C11"/>
    <mergeCell ref="B10:B11"/>
    <mergeCell ref="G8:H8"/>
    <mergeCell ref="E8:F8"/>
    <mergeCell ref="A8:A9"/>
    <mergeCell ref="D8:D9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0">
    <tabColor rgb="FF1E4E79"/>
  </sheetPr>
  <dimension ref="A1:H1000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2.85546875" customWidth="1"/>
    <col min="2" max="2" width="16.85546875" customWidth="1"/>
    <col min="3" max="3" width="16.7109375" bestFit="1" customWidth="1"/>
    <col min="4" max="4" width="51.140625" customWidth="1"/>
    <col min="5" max="7" width="17" bestFit="1" customWidth="1"/>
    <col min="8" max="8" width="13.85546875" customWidth="1"/>
  </cols>
  <sheetData>
    <row r="1" spans="1:8" s="131" customFormat="1" ht="15" customHeight="1" x14ac:dyDescent="0.25"/>
    <row r="2" spans="1:8" s="131" customFormat="1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8" s="131" customFormat="1" ht="15" customHeight="1" x14ac:dyDescent="0.25">
      <c r="A3" s="499" t="s">
        <v>451</v>
      </c>
      <c r="B3" s="499"/>
      <c r="C3" s="499"/>
      <c r="D3" s="499"/>
      <c r="E3" s="499"/>
      <c r="F3" s="499"/>
      <c r="G3" s="499"/>
      <c r="H3" s="499"/>
    </row>
    <row r="6" spans="1:8" ht="19.5" customHeight="1" x14ac:dyDescent="0.25">
      <c r="A6" s="463" t="s">
        <v>335</v>
      </c>
      <c r="B6" s="463"/>
      <c r="C6" s="463"/>
      <c r="D6" s="463"/>
      <c r="E6" s="463"/>
      <c r="F6" s="463"/>
      <c r="G6" s="463"/>
      <c r="H6" s="463"/>
    </row>
    <row r="7" spans="1:8" ht="15.75" thickBot="1" x14ac:dyDescent="0.3">
      <c r="A7" s="131"/>
      <c r="B7" s="131"/>
      <c r="C7" s="131"/>
      <c r="D7" s="131"/>
      <c r="E7" s="131"/>
      <c r="F7" s="131"/>
      <c r="G7" s="131"/>
      <c r="H7" s="131"/>
    </row>
    <row r="8" spans="1:8" ht="24" customHeight="1" x14ac:dyDescent="0.25">
      <c r="A8" s="616" t="s">
        <v>0</v>
      </c>
      <c r="B8" s="621" t="s">
        <v>291</v>
      </c>
      <c r="C8" s="621" t="s">
        <v>292</v>
      </c>
      <c r="D8" s="619" t="s">
        <v>1</v>
      </c>
      <c r="E8" s="504" t="s">
        <v>2</v>
      </c>
      <c r="F8" s="618"/>
      <c r="G8" s="504" t="s">
        <v>135</v>
      </c>
      <c r="H8" s="615"/>
    </row>
    <row r="9" spans="1:8" ht="38.25" customHeight="1" thickBot="1" x14ac:dyDescent="0.3">
      <c r="A9" s="617"/>
      <c r="B9" s="519"/>
      <c r="C9" s="519"/>
      <c r="D9" s="620"/>
      <c r="E9" s="115" t="s">
        <v>4</v>
      </c>
      <c r="F9" s="115" t="s">
        <v>5</v>
      </c>
      <c r="G9" s="115" t="s">
        <v>6</v>
      </c>
      <c r="H9" s="127" t="s">
        <v>7</v>
      </c>
    </row>
    <row r="10" spans="1:8" ht="27.6" customHeight="1" x14ac:dyDescent="0.25">
      <c r="A10" s="212" t="s">
        <v>290</v>
      </c>
      <c r="B10" s="543" t="s">
        <v>328</v>
      </c>
      <c r="C10" s="543" t="s">
        <v>298</v>
      </c>
      <c r="D10" s="370" t="s">
        <v>45</v>
      </c>
      <c r="E10" s="156">
        <v>209524968</v>
      </c>
      <c r="F10" s="156">
        <v>245584947</v>
      </c>
      <c r="G10" s="156">
        <v>57233545.170000002</v>
      </c>
      <c r="H10" s="157">
        <f>G10/F10</f>
        <v>0.23304989116454275</v>
      </c>
    </row>
    <row r="11" spans="1:8" ht="30" customHeight="1" thickBot="1" x14ac:dyDescent="0.3">
      <c r="A11" s="202" t="s">
        <v>336</v>
      </c>
      <c r="B11" s="545"/>
      <c r="C11" s="545"/>
      <c r="D11" s="371" t="s">
        <v>46</v>
      </c>
      <c r="E11" s="143">
        <v>76266420</v>
      </c>
      <c r="F11" s="143">
        <v>86876485</v>
      </c>
      <c r="G11" s="143">
        <v>18761832.210000001</v>
      </c>
      <c r="H11" s="372">
        <f>G11/F11</f>
        <v>0.21595984471517235</v>
      </c>
    </row>
    <row r="12" spans="1:8" ht="24" customHeight="1" thickBot="1" x14ac:dyDescent="0.3">
      <c r="A12" s="628" t="s">
        <v>23</v>
      </c>
      <c r="B12" s="629"/>
      <c r="C12" s="629"/>
      <c r="D12" s="629"/>
      <c r="E12" s="146">
        <f>SUM(E10:E11)</f>
        <v>285791388</v>
      </c>
      <c r="F12" s="146">
        <f t="shared" ref="F12:G12" si="0">SUM(F10:F11)</f>
        <v>332461432</v>
      </c>
      <c r="G12" s="146">
        <f t="shared" si="0"/>
        <v>75995377.379999995</v>
      </c>
      <c r="H12" s="145">
        <f>+G12/F12</f>
        <v>0.22858404032862373</v>
      </c>
    </row>
    <row r="13" spans="1:8" x14ac:dyDescent="0.25">
      <c r="A13" s="85" t="s">
        <v>411</v>
      </c>
      <c r="C13" s="85"/>
      <c r="D13" s="1"/>
      <c r="E13" s="9"/>
      <c r="F13" s="9"/>
      <c r="G13" s="16"/>
      <c r="H13" s="17"/>
    </row>
    <row r="14" spans="1:8" ht="15.75" x14ac:dyDescent="0.25">
      <c r="A14" s="85" t="s">
        <v>434</v>
      </c>
      <c r="D14" s="1"/>
      <c r="E14" s="15"/>
      <c r="F14" s="15"/>
      <c r="G14" s="15"/>
      <c r="H14" s="7"/>
    </row>
    <row r="15" spans="1:8" x14ac:dyDescent="0.25">
      <c r="D15" s="1"/>
      <c r="E15" s="9"/>
      <c r="F15" s="9"/>
      <c r="H15" s="6"/>
    </row>
    <row r="16" spans="1:8" x14ac:dyDescent="0.25">
      <c r="D16" s="1"/>
      <c r="E16" s="9"/>
      <c r="F16" s="9"/>
      <c r="H16" s="6"/>
    </row>
    <row r="17" spans="4:8" x14ac:dyDescent="0.25">
      <c r="D17" s="1"/>
      <c r="E17" s="9"/>
      <c r="F17" s="9"/>
      <c r="H17" s="6"/>
    </row>
    <row r="18" spans="4:8" x14ac:dyDescent="0.25">
      <c r="D18" s="1"/>
      <c r="E18" s="9"/>
      <c r="F18" s="9"/>
      <c r="H18" s="6"/>
    </row>
    <row r="19" spans="4:8" x14ac:dyDescent="0.25">
      <c r="D19" s="1"/>
      <c r="E19" s="9"/>
      <c r="F19" s="9"/>
      <c r="H19" s="6"/>
    </row>
    <row r="20" spans="4:8" x14ac:dyDescent="0.25">
      <c r="D20" s="1"/>
      <c r="E20" s="9"/>
      <c r="F20" s="9"/>
      <c r="H20" s="6"/>
    </row>
    <row r="21" spans="4:8" ht="15.75" customHeight="1" x14ac:dyDescent="0.25">
      <c r="D21" s="1"/>
      <c r="E21" s="9"/>
      <c r="F21" s="9"/>
      <c r="H21" s="6"/>
    </row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10:B11"/>
    <mergeCell ref="C10:C11"/>
    <mergeCell ref="A12:D12"/>
    <mergeCell ref="A2:H2"/>
    <mergeCell ref="A3:H3"/>
    <mergeCell ref="E8:F8"/>
    <mergeCell ref="G8:H8"/>
    <mergeCell ref="D8:D9"/>
    <mergeCell ref="A8:A9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tabColor rgb="FF1E4E79"/>
  </sheetPr>
  <dimension ref="A1:H1000"/>
  <sheetViews>
    <sheetView showGridLines="0" zoomScaleNormal="100" workbookViewId="0"/>
  </sheetViews>
  <sheetFormatPr baseColWidth="10" defaultColWidth="14.42578125" defaultRowHeight="15" customHeight="1" x14ac:dyDescent="0.25"/>
  <cols>
    <col min="1" max="1" width="33.5703125" customWidth="1"/>
    <col min="2" max="2" width="15.28515625" customWidth="1"/>
    <col min="3" max="3" width="17.42578125" customWidth="1"/>
    <col min="4" max="4" width="49.7109375" customWidth="1"/>
    <col min="5" max="5" width="17.28515625" bestFit="1" customWidth="1"/>
    <col min="6" max="6" width="15.7109375" bestFit="1" customWidth="1"/>
    <col min="7" max="7" width="16.28515625" customWidth="1"/>
    <col min="8" max="8" width="13" style="43" customWidth="1"/>
    <col min="9" max="9" width="10.7109375" customWidth="1"/>
  </cols>
  <sheetData>
    <row r="1" spans="1:8" s="131" customFormat="1" ht="15" customHeight="1" x14ac:dyDescent="0.25">
      <c r="H1" s="133"/>
    </row>
    <row r="2" spans="1:8" s="131" customFormat="1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8" s="131" customFormat="1" ht="15" customHeight="1" x14ac:dyDescent="0.25">
      <c r="A3" s="499" t="s">
        <v>448</v>
      </c>
      <c r="B3" s="499"/>
      <c r="C3" s="499"/>
      <c r="D3" s="499"/>
      <c r="E3" s="499"/>
      <c r="F3" s="499"/>
      <c r="G3" s="499"/>
      <c r="H3" s="499"/>
    </row>
    <row r="4" spans="1:8" s="131" customFormat="1" x14ac:dyDescent="0.25">
      <c r="H4" s="133"/>
    </row>
    <row r="5" spans="1:8" s="131" customFormat="1" x14ac:dyDescent="0.25">
      <c r="H5" s="133"/>
    </row>
    <row r="6" spans="1:8" s="131" customFormat="1" ht="18.75" x14ac:dyDescent="0.25">
      <c r="A6" s="463" t="s">
        <v>350</v>
      </c>
      <c r="B6" s="463"/>
      <c r="C6" s="463"/>
      <c r="D6" s="463"/>
      <c r="E6" s="463"/>
      <c r="F6" s="463"/>
      <c r="G6" s="463"/>
      <c r="H6" s="463"/>
    </row>
    <row r="7" spans="1:8" ht="15.75" thickBot="1" x14ac:dyDescent="0.3"/>
    <row r="8" spans="1:8" ht="15.75" x14ac:dyDescent="0.25">
      <c r="A8" s="632" t="s">
        <v>0</v>
      </c>
      <c r="B8" s="634" t="s">
        <v>291</v>
      </c>
      <c r="C8" s="634" t="s">
        <v>292</v>
      </c>
      <c r="D8" s="637" t="s">
        <v>1</v>
      </c>
      <c r="E8" s="630" t="s">
        <v>2</v>
      </c>
      <c r="F8" s="639"/>
      <c r="G8" s="630" t="s">
        <v>135</v>
      </c>
      <c r="H8" s="631"/>
    </row>
    <row r="9" spans="1:8" ht="32.25" thickBot="1" x14ac:dyDescent="0.3">
      <c r="A9" s="633"/>
      <c r="B9" s="635"/>
      <c r="C9" s="635"/>
      <c r="D9" s="638"/>
      <c r="E9" s="185" t="s">
        <v>4</v>
      </c>
      <c r="F9" s="185" t="s">
        <v>5</v>
      </c>
      <c r="G9" s="185" t="s">
        <v>3</v>
      </c>
      <c r="H9" s="186" t="s">
        <v>7</v>
      </c>
    </row>
    <row r="10" spans="1:8" ht="32.450000000000003" customHeight="1" x14ac:dyDescent="0.25">
      <c r="A10" s="194" t="s">
        <v>262</v>
      </c>
      <c r="B10" s="622" t="s">
        <v>329</v>
      </c>
      <c r="C10" s="601" t="s">
        <v>298</v>
      </c>
      <c r="D10" s="401" t="s">
        <v>44</v>
      </c>
      <c r="E10" s="271">
        <v>9510198</v>
      </c>
      <c r="F10" s="271">
        <v>9765198</v>
      </c>
      <c r="G10" s="271">
        <v>3225584.25</v>
      </c>
      <c r="H10" s="184">
        <f>G10/F10</f>
        <v>0.33031427012539838</v>
      </c>
    </row>
    <row r="11" spans="1:8" ht="33.75" customHeight="1" thickBot="1" x14ac:dyDescent="0.3">
      <c r="A11" s="196" t="s">
        <v>389</v>
      </c>
      <c r="B11" s="624"/>
      <c r="C11" s="511"/>
      <c r="D11" s="402" t="s">
        <v>49</v>
      </c>
      <c r="E11" s="271">
        <v>13589802</v>
      </c>
      <c r="F11" s="272">
        <v>13334802</v>
      </c>
      <c r="G11" s="271">
        <v>2182632.69</v>
      </c>
      <c r="H11" s="203">
        <f>G11/F11</f>
        <v>0.16367942246161585</v>
      </c>
    </row>
    <row r="12" spans="1:8" ht="21" customHeight="1" thickBot="1" x14ac:dyDescent="0.3">
      <c r="A12" s="515" t="s">
        <v>23</v>
      </c>
      <c r="B12" s="516"/>
      <c r="C12" s="516"/>
      <c r="D12" s="636"/>
      <c r="E12" s="339">
        <f>SUM(E10:E11)</f>
        <v>23100000</v>
      </c>
      <c r="F12" s="340">
        <f t="shared" ref="F12:G12" si="0">SUM(F10:F11)</f>
        <v>23100000</v>
      </c>
      <c r="G12" s="162">
        <f t="shared" si="0"/>
        <v>5408216.9399999995</v>
      </c>
      <c r="H12" s="163">
        <f>G12/F12</f>
        <v>0.23412194545454543</v>
      </c>
    </row>
    <row r="13" spans="1:8" x14ac:dyDescent="0.25">
      <c r="A13" s="85" t="s">
        <v>411</v>
      </c>
      <c r="B13" s="85"/>
      <c r="C13" s="85"/>
      <c r="D13" s="1"/>
      <c r="E13" s="9"/>
      <c r="F13" s="9"/>
      <c r="H13" s="47"/>
    </row>
    <row r="14" spans="1:8" ht="15.75" x14ac:dyDescent="0.25">
      <c r="A14" s="85" t="s">
        <v>429</v>
      </c>
      <c r="D14" s="1"/>
      <c r="E14" s="15"/>
      <c r="F14" s="15"/>
      <c r="G14" s="15"/>
      <c r="H14" s="48"/>
    </row>
    <row r="15" spans="1:8" x14ac:dyDescent="0.25">
      <c r="D15" s="1"/>
      <c r="E15" s="9"/>
      <c r="F15" s="9"/>
      <c r="H15" s="47"/>
    </row>
    <row r="16" spans="1:8" x14ac:dyDescent="0.25">
      <c r="D16" s="1"/>
      <c r="E16" s="9"/>
      <c r="F16" s="9"/>
      <c r="H16"/>
    </row>
    <row r="17" spans="4:8" x14ac:dyDescent="0.25">
      <c r="D17" s="1"/>
      <c r="E17" s="9"/>
      <c r="F17" s="9"/>
      <c r="H17"/>
    </row>
    <row r="18" spans="4:8" x14ac:dyDescent="0.25">
      <c r="D18" s="1"/>
      <c r="E18" s="9"/>
      <c r="F18" s="9"/>
    </row>
    <row r="19" spans="4:8" x14ac:dyDescent="0.25">
      <c r="D19" s="1"/>
      <c r="E19" s="9"/>
      <c r="F19" s="9"/>
      <c r="H19" s="47"/>
    </row>
    <row r="20" spans="4:8" x14ac:dyDescent="0.25">
      <c r="E20" s="9"/>
      <c r="F20" s="9"/>
      <c r="H20" s="47"/>
    </row>
    <row r="21" spans="4:8" ht="15.75" customHeight="1" x14ac:dyDescent="0.25">
      <c r="D21" s="1"/>
      <c r="E21" s="9"/>
      <c r="F21" s="9"/>
      <c r="H21" s="47"/>
    </row>
    <row r="22" spans="4:8" ht="15.75" customHeight="1" x14ac:dyDescent="0.25"/>
    <row r="23" spans="4:8" ht="15.75" customHeight="1" x14ac:dyDescent="0.25"/>
    <row r="24" spans="4:8" ht="15.75" customHeight="1" x14ac:dyDescent="0.25"/>
    <row r="25" spans="4:8" ht="15.75" customHeight="1" x14ac:dyDescent="0.25"/>
    <row r="26" spans="4:8" ht="15.75" customHeight="1" x14ac:dyDescent="0.25"/>
    <row r="27" spans="4:8" ht="15.75" customHeight="1" x14ac:dyDescent="0.25"/>
    <row r="28" spans="4:8" ht="15.75" customHeight="1" x14ac:dyDescent="0.25"/>
    <row r="29" spans="4:8" ht="15.75" customHeight="1" x14ac:dyDescent="0.25"/>
    <row r="30" spans="4:8" ht="15.75" customHeight="1" x14ac:dyDescent="0.25"/>
    <row r="31" spans="4:8" ht="15.75" customHeight="1" x14ac:dyDescent="0.25"/>
    <row r="32" spans="4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2">
    <mergeCell ref="B10:B11"/>
    <mergeCell ref="C10:C11"/>
    <mergeCell ref="A12:D12"/>
    <mergeCell ref="D8:D9"/>
    <mergeCell ref="E8:F8"/>
    <mergeCell ref="G8:H8"/>
    <mergeCell ref="A8:A9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2E75B5"/>
  </sheetPr>
  <dimension ref="A2:J802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42578125" customWidth="1"/>
    <col min="2" max="2" width="20.7109375" customWidth="1"/>
    <col min="3" max="3" width="20.42578125" customWidth="1"/>
    <col min="4" max="4" width="57.85546875" customWidth="1"/>
    <col min="5" max="5" width="20.28515625" style="3" bestFit="1" customWidth="1"/>
    <col min="6" max="6" width="21" style="3" bestFit="1" customWidth="1"/>
    <col min="7" max="7" width="19.42578125" style="106" bestFit="1" customWidth="1"/>
    <col min="8" max="8" width="13" style="3" customWidth="1"/>
    <col min="9" max="9" width="28.28515625" customWidth="1"/>
    <col min="10" max="10" width="10.7109375" customWidth="1"/>
  </cols>
  <sheetData>
    <row r="2" spans="1:10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10" ht="15" customHeight="1" x14ac:dyDescent="0.25">
      <c r="A3" s="482" t="s">
        <v>449</v>
      </c>
      <c r="B3" s="482"/>
      <c r="C3" s="482"/>
      <c r="D3" s="482"/>
      <c r="E3" s="482"/>
      <c r="F3" s="482"/>
      <c r="G3" s="482"/>
      <c r="H3" s="482"/>
    </row>
    <row r="4" spans="1:10" ht="15" customHeight="1" x14ac:dyDescent="0.25">
      <c r="E4"/>
      <c r="F4"/>
      <c r="G4"/>
      <c r="H4"/>
    </row>
    <row r="5" spans="1:10" ht="15" customHeight="1" x14ac:dyDescent="0.25">
      <c r="E5"/>
      <c r="F5"/>
      <c r="G5"/>
      <c r="H5"/>
    </row>
    <row r="6" spans="1:10" ht="21" customHeight="1" x14ac:dyDescent="0.25">
      <c r="A6" s="483" t="s">
        <v>344</v>
      </c>
      <c r="B6" s="483"/>
      <c r="C6" s="483"/>
      <c r="D6" s="483"/>
      <c r="E6" s="483"/>
      <c r="F6" s="483"/>
      <c r="G6" s="483"/>
      <c r="H6" s="483"/>
    </row>
    <row r="7" spans="1:10" ht="15.75" thickBot="1" x14ac:dyDescent="0.3"/>
    <row r="8" spans="1:10" ht="15.75" x14ac:dyDescent="0.25">
      <c r="A8" s="486" t="s">
        <v>0</v>
      </c>
      <c r="B8" s="493" t="s">
        <v>300</v>
      </c>
      <c r="C8" s="488" t="s">
        <v>292</v>
      </c>
      <c r="D8" s="488" t="s">
        <v>1</v>
      </c>
      <c r="E8" s="490" t="s">
        <v>2</v>
      </c>
      <c r="F8" s="492"/>
      <c r="G8" s="490" t="s">
        <v>135</v>
      </c>
      <c r="H8" s="491"/>
    </row>
    <row r="9" spans="1:10" ht="32.25" thickBot="1" x14ac:dyDescent="0.3">
      <c r="A9" s="487"/>
      <c r="B9" s="494"/>
      <c r="C9" s="495"/>
      <c r="D9" s="489"/>
      <c r="E9" s="159" t="s">
        <v>4</v>
      </c>
      <c r="F9" s="159" t="s">
        <v>5</v>
      </c>
      <c r="G9" s="222" t="s">
        <v>6</v>
      </c>
      <c r="H9" s="213" t="s">
        <v>7</v>
      </c>
    </row>
    <row r="10" spans="1:10" ht="47.25" customHeight="1" thickBot="1" x14ac:dyDescent="0.3">
      <c r="A10" s="308" t="s">
        <v>183</v>
      </c>
      <c r="B10" s="309" t="s">
        <v>301</v>
      </c>
      <c r="C10" s="309" t="s">
        <v>298</v>
      </c>
      <c r="D10" s="322" t="s">
        <v>184</v>
      </c>
      <c r="E10" s="348">
        <v>338993160</v>
      </c>
      <c r="F10" s="310">
        <v>335754096</v>
      </c>
      <c r="G10" s="311">
        <v>137855291.49000001</v>
      </c>
      <c r="H10" s="312">
        <f>G10/F10</f>
        <v>0.41058409452732336</v>
      </c>
    </row>
    <row r="11" spans="1:10" ht="29.25" customHeight="1" x14ac:dyDescent="0.25">
      <c r="A11" s="313" t="s">
        <v>141</v>
      </c>
      <c r="B11" s="496" t="s">
        <v>302</v>
      </c>
      <c r="C11" s="496" t="s">
        <v>298</v>
      </c>
      <c r="D11" s="323" t="s">
        <v>142</v>
      </c>
      <c r="E11" s="349">
        <v>30780983</v>
      </c>
      <c r="F11" s="199">
        <v>30822827</v>
      </c>
      <c r="G11" s="314">
        <v>12667384.470000001</v>
      </c>
      <c r="H11" s="200">
        <f t="shared" ref="H11:H29" si="0">G11/F11</f>
        <v>0.41097412868715777</v>
      </c>
    </row>
    <row r="12" spans="1:10" ht="25.5" customHeight="1" x14ac:dyDescent="0.25">
      <c r="A12" s="193" t="s">
        <v>143</v>
      </c>
      <c r="B12" s="497"/>
      <c r="C12" s="497"/>
      <c r="D12" s="278" t="s">
        <v>48</v>
      </c>
      <c r="E12" s="350">
        <v>50425793</v>
      </c>
      <c r="F12" s="134">
        <v>51284173</v>
      </c>
      <c r="G12" s="149">
        <v>22427491.469999999</v>
      </c>
      <c r="H12" s="157">
        <f t="shared" si="0"/>
        <v>0.43731799028912877</v>
      </c>
    </row>
    <row r="13" spans="1:10" ht="31.5" x14ac:dyDescent="0.25">
      <c r="A13" s="193" t="s">
        <v>144</v>
      </c>
      <c r="B13" s="497"/>
      <c r="C13" s="497"/>
      <c r="D13" s="278" t="s">
        <v>145</v>
      </c>
      <c r="E13" s="350">
        <v>209646509</v>
      </c>
      <c r="F13" s="134">
        <v>209210070</v>
      </c>
      <c r="G13" s="149">
        <v>52094955.549999997</v>
      </c>
      <c r="H13" s="157">
        <f t="shared" si="0"/>
        <v>0.24900787782347186</v>
      </c>
      <c r="I13" s="9"/>
    </row>
    <row r="14" spans="1:10" ht="31.5" x14ac:dyDescent="0.25">
      <c r="A14" s="220" t="s">
        <v>147</v>
      </c>
      <c r="B14" s="497"/>
      <c r="C14" s="497"/>
      <c r="D14" s="278" t="s">
        <v>148</v>
      </c>
      <c r="E14" s="350">
        <v>6179134</v>
      </c>
      <c r="F14" s="134">
        <v>6149701</v>
      </c>
      <c r="G14" s="149">
        <v>2135226.98</v>
      </c>
      <c r="H14" s="157">
        <f t="shared" si="0"/>
        <v>0.34720825939342415</v>
      </c>
    </row>
    <row r="15" spans="1:10" ht="25.5" customHeight="1" x14ac:dyDescent="0.25">
      <c r="A15" s="193" t="s">
        <v>149</v>
      </c>
      <c r="B15" s="497"/>
      <c r="C15" s="497"/>
      <c r="D15" s="278" t="s">
        <v>150</v>
      </c>
      <c r="E15" s="350">
        <v>26414857</v>
      </c>
      <c r="F15" s="134">
        <v>25191156</v>
      </c>
      <c r="G15" s="149">
        <v>8412431.5099999998</v>
      </c>
      <c r="H15" s="157">
        <f t="shared" si="0"/>
        <v>0.33394384560994339</v>
      </c>
      <c r="I15" s="1"/>
      <c r="J15" s="1"/>
    </row>
    <row r="16" spans="1:10" ht="31.5" x14ac:dyDescent="0.25">
      <c r="A16" s="193" t="s">
        <v>151</v>
      </c>
      <c r="B16" s="497"/>
      <c r="C16" s="497"/>
      <c r="D16" s="278" t="s">
        <v>152</v>
      </c>
      <c r="E16" s="350">
        <v>56500740</v>
      </c>
      <c r="F16" s="134">
        <v>57147326</v>
      </c>
      <c r="G16" s="149">
        <v>24036760.899999999</v>
      </c>
      <c r="H16" s="157">
        <f t="shared" si="0"/>
        <v>0.42061042191195436</v>
      </c>
      <c r="I16" s="1"/>
      <c r="J16" s="1"/>
    </row>
    <row r="17" spans="1:8" ht="31.5" x14ac:dyDescent="0.25">
      <c r="A17" s="193" t="s">
        <v>153</v>
      </c>
      <c r="B17" s="497"/>
      <c r="C17" s="497"/>
      <c r="D17" s="278" t="s">
        <v>154</v>
      </c>
      <c r="E17" s="350">
        <v>25211013</v>
      </c>
      <c r="F17" s="134">
        <v>25004147</v>
      </c>
      <c r="G17" s="149">
        <v>10560031.5</v>
      </c>
      <c r="H17" s="157">
        <f t="shared" si="0"/>
        <v>0.42233120369993027</v>
      </c>
    </row>
    <row r="18" spans="1:8" ht="32.25" customHeight="1" x14ac:dyDescent="0.25">
      <c r="A18" s="193" t="s">
        <v>155</v>
      </c>
      <c r="B18" s="497"/>
      <c r="C18" s="497"/>
      <c r="D18" s="278" t="s">
        <v>156</v>
      </c>
      <c r="E18" s="350">
        <v>43410403</v>
      </c>
      <c r="F18" s="134">
        <v>43856190</v>
      </c>
      <c r="G18" s="149">
        <v>15712902.289999999</v>
      </c>
      <c r="H18" s="157">
        <f t="shared" si="0"/>
        <v>0.35828242923062853</v>
      </c>
    </row>
    <row r="19" spans="1:8" ht="27" customHeight="1" x14ac:dyDescent="0.25">
      <c r="A19" s="193" t="s">
        <v>157</v>
      </c>
      <c r="B19" s="497"/>
      <c r="C19" s="497"/>
      <c r="D19" s="278" t="s">
        <v>158</v>
      </c>
      <c r="E19" s="350">
        <v>1752572</v>
      </c>
      <c r="F19" s="134">
        <v>1690079</v>
      </c>
      <c r="G19" s="149">
        <v>687281.49</v>
      </c>
      <c r="H19" s="157">
        <f t="shared" si="0"/>
        <v>0.40665642848647904</v>
      </c>
    </row>
    <row r="20" spans="1:8" ht="30.75" customHeight="1" thickBot="1" x14ac:dyDescent="0.3">
      <c r="A20" s="255" t="s">
        <v>159</v>
      </c>
      <c r="B20" s="498"/>
      <c r="C20" s="498"/>
      <c r="D20" s="324" t="s">
        <v>160</v>
      </c>
      <c r="E20" s="351">
        <v>660398087</v>
      </c>
      <c r="F20" s="143">
        <v>660180484</v>
      </c>
      <c r="G20" s="315">
        <v>86109618.959999993</v>
      </c>
      <c r="H20" s="260">
        <f t="shared" si="0"/>
        <v>0.13043345122574085</v>
      </c>
    </row>
    <row r="21" spans="1:8" ht="30.75" customHeight="1" x14ac:dyDescent="0.25">
      <c r="A21" s="198" t="s">
        <v>161</v>
      </c>
      <c r="B21" s="476" t="s">
        <v>303</v>
      </c>
      <c r="C21" s="476" t="s">
        <v>298</v>
      </c>
      <c r="D21" s="323" t="s">
        <v>162</v>
      </c>
      <c r="E21" s="349">
        <v>141243866</v>
      </c>
      <c r="F21" s="199">
        <v>144979412</v>
      </c>
      <c r="G21" s="314">
        <v>56647101.590000004</v>
      </c>
      <c r="H21" s="200">
        <f t="shared" si="0"/>
        <v>0.39072514371902684</v>
      </c>
    </row>
    <row r="22" spans="1:8" ht="30.75" customHeight="1" x14ac:dyDescent="0.25">
      <c r="A22" s="193" t="s">
        <v>163</v>
      </c>
      <c r="B22" s="477"/>
      <c r="C22" s="477"/>
      <c r="D22" s="278" t="s">
        <v>364</v>
      </c>
      <c r="E22" s="350">
        <v>158216934</v>
      </c>
      <c r="F22" s="134">
        <v>198637983</v>
      </c>
      <c r="G22" s="149">
        <v>105560758.13</v>
      </c>
      <c r="H22" s="157">
        <f t="shared" si="0"/>
        <v>0.53142282526096729</v>
      </c>
    </row>
    <row r="23" spans="1:8" ht="30.75" customHeight="1" x14ac:dyDescent="0.25">
      <c r="A23" s="218" t="s">
        <v>164</v>
      </c>
      <c r="B23" s="477"/>
      <c r="C23" s="477"/>
      <c r="D23" s="279" t="s">
        <v>115</v>
      </c>
      <c r="E23" s="350">
        <v>137876042</v>
      </c>
      <c r="F23" s="134">
        <v>136539383</v>
      </c>
      <c r="G23" s="149">
        <v>45406155.479999997</v>
      </c>
      <c r="H23" s="157">
        <f t="shared" si="0"/>
        <v>0.3325498803521032</v>
      </c>
    </row>
    <row r="24" spans="1:8" ht="30.75" customHeight="1" x14ac:dyDescent="0.25">
      <c r="A24" s="193" t="s">
        <v>165</v>
      </c>
      <c r="B24" s="477"/>
      <c r="C24" s="477"/>
      <c r="D24" s="278" t="s">
        <v>166</v>
      </c>
      <c r="E24" s="350">
        <v>88615193</v>
      </c>
      <c r="F24" s="134">
        <v>87143276</v>
      </c>
      <c r="G24" s="149">
        <v>15693265.16</v>
      </c>
      <c r="H24" s="157">
        <f t="shared" si="0"/>
        <v>0.18008578378439663</v>
      </c>
    </row>
    <row r="25" spans="1:8" ht="30.75" customHeight="1" x14ac:dyDescent="0.25">
      <c r="A25" s="193" t="s">
        <v>354</v>
      </c>
      <c r="B25" s="477"/>
      <c r="C25" s="477"/>
      <c r="D25" s="278" t="s">
        <v>355</v>
      </c>
      <c r="E25" s="350">
        <v>37210490</v>
      </c>
      <c r="F25" s="134">
        <v>57570150</v>
      </c>
      <c r="G25" s="149">
        <v>2954641.1</v>
      </c>
      <c r="H25" s="157">
        <f t="shared" si="0"/>
        <v>5.1322449220646466E-2</v>
      </c>
    </row>
    <row r="26" spans="1:8" ht="30.75" customHeight="1" x14ac:dyDescent="0.25">
      <c r="A26" s="193" t="s">
        <v>356</v>
      </c>
      <c r="B26" s="477"/>
      <c r="C26" s="477"/>
      <c r="D26" s="278" t="s">
        <v>357</v>
      </c>
      <c r="E26" s="350">
        <v>5004911</v>
      </c>
      <c r="F26" s="134">
        <v>4238713</v>
      </c>
      <c r="G26" s="149">
        <v>1149402.6000000001</v>
      </c>
      <c r="H26" s="157">
        <f t="shared" si="0"/>
        <v>0.27116782853663368</v>
      </c>
    </row>
    <row r="27" spans="1:8" ht="30.75" customHeight="1" thickBot="1" x14ac:dyDescent="0.3">
      <c r="A27" s="316" t="s">
        <v>395</v>
      </c>
      <c r="B27" s="478"/>
      <c r="C27" s="478"/>
      <c r="D27" s="325" t="s">
        <v>146</v>
      </c>
      <c r="E27" s="351">
        <v>26628590</v>
      </c>
      <c r="F27" s="143">
        <v>24042109</v>
      </c>
      <c r="G27" s="315">
        <v>9205441.2599999998</v>
      </c>
      <c r="H27" s="260">
        <f t="shared" si="0"/>
        <v>0.38288825909573904</v>
      </c>
    </row>
    <row r="28" spans="1:8" ht="41.25" customHeight="1" x14ac:dyDescent="0.25">
      <c r="A28" s="192" t="s">
        <v>181</v>
      </c>
      <c r="B28" s="484" t="s">
        <v>304</v>
      </c>
      <c r="C28" s="484" t="s">
        <v>298</v>
      </c>
      <c r="D28" s="277" t="s">
        <v>182</v>
      </c>
      <c r="E28" s="271">
        <v>39916970</v>
      </c>
      <c r="F28" s="156">
        <v>40626135</v>
      </c>
      <c r="G28" s="221">
        <v>11207334.359999999</v>
      </c>
      <c r="H28" s="157">
        <f t="shared" si="0"/>
        <v>0.27586513853705252</v>
      </c>
    </row>
    <row r="29" spans="1:8" ht="37.5" customHeight="1" thickBot="1" x14ac:dyDescent="0.3">
      <c r="A29" s="196" t="s">
        <v>167</v>
      </c>
      <c r="B29" s="485"/>
      <c r="C29" s="485"/>
      <c r="D29" s="280" t="s">
        <v>168</v>
      </c>
      <c r="E29" s="272">
        <v>185081308</v>
      </c>
      <c r="F29" s="284">
        <v>195282478</v>
      </c>
      <c r="G29" s="223">
        <v>80227025.790000007</v>
      </c>
      <c r="H29" s="157">
        <f t="shared" si="0"/>
        <v>0.4108255211202308</v>
      </c>
    </row>
    <row r="30" spans="1:8" ht="18.75" customHeight="1" thickBot="1" x14ac:dyDescent="0.3">
      <c r="A30" s="479" t="s">
        <v>23</v>
      </c>
      <c r="B30" s="480"/>
      <c r="C30" s="480"/>
      <c r="D30" s="481"/>
      <c r="E30" s="162">
        <f>SUM(E10:E29)</f>
        <v>2269507555</v>
      </c>
      <c r="F30" s="162">
        <f>SUM(F10:F29)</f>
        <v>2335349888</v>
      </c>
      <c r="G30" s="162">
        <f>SUM(G10:G29)</f>
        <v>700750502.08000004</v>
      </c>
      <c r="H30" s="163">
        <f>+G30/F30</f>
        <v>0.30006231857622184</v>
      </c>
    </row>
    <row r="31" spans="1:8" ht="15.75" customHeight="1" x14ac:dyDescent="0.25">
      <c r="A31" s="85" t="s">
        <v>410</v>
      </c>
      <c r="B31" s="85"/>
      <c r="C31" s="85"/>
      <c r="D31" s="86"/>
      <c r="E31" s="91"/>
      <c r="F31" s="91"/>
      <c r="G31" s="107"/>
      <c r="H31" s="90"/>
    </row>
    <row r="32" spans="1:8" ht="15.75" customHeight="1" x14ac:dyDescent="0.25">
      <c r="A32" s="406" t="s">
        <v>437</v>
      </c>
      <c r="F32" s="117"/>
    </row>
    <row r="33" spans="5:8" ht="15.75" customHeight="1" x14ac:dyDescent="0.25">
      <c r="E33" s="108"/>
    </row>
    <row r="34" spans="5:8" ht="15.75" customHeight="1" x14ac:dyDescent="0.25">
      <c r="E34" s="108"/>
      <c r="G34" s="109"/>
      <c r="H34" s="105"/>
    </row>
    <row r="35" spans="5:8" ht="15.75" customHeight="1" x14ac:dyDescent="0.25">
      <c r="E35" s="108"/>
      <c r="G35" s="109"/>
      <c r="H35" s="105"/>
    </row>
    <row r="36" spans="5:8" ht="15.75" customHeight="1" x14ac:dyDescent="0.25">
      <c r="G36" s="109"/>
      <c r="H36" s="105"/>
    </row>
    <row r="37" spans="5:8" ht="15.75" customHeight="1" x14ac:dyDescent="0.25">
      <c r="G37" s="109"/>
      <c r="H37" s="105"/>
    </row>
    <row r="38" spans="5:8" ht="15.75" customHeight="1" x14ac:dyDescent="0.25">
      <c r="G38" s="109"/>
      <c r="H38" s="105"/>
    </row>
    <row r="39" spans="5:8" ht="15.75" customHeight="1" x14ac:dyDescent="0.25">
      <c r="G39" s="109"/>
      <c r="H39" s="105"/>
    </row>
    <row r="40" spans="5:8" ht="15.75" customHeight="1" x14ac:dyDescent="0.25">
      <c r="G40" s="109"/>
    </row>
    <row r="41" spans="5:8" ht="15.75" customHeight="1" x14ac:dyDescent="0.25">
      <c r="G41" s="109"/>
    </row>
    <row r="42" spans="5:8" ht="15.75" customHeight="1" x14ac:dyDescent="0.25">
      <c r="G42" s="109"/>
    </row>
    <row r="43" spans="5:8" ht="15.75" customHeight="1" x14ac:dyDescent="0.25">
      <c r="G43" s="109"/>
    </row>
    <row r="44" spans="5:8" ht="15.75" customHeight="1" x14ac:dyDescent="0.25">
      <c r="G44" s="109"/>
    </row>
    <row r="45" spans="5:8" ht="15.75" customHeight="1" x14ac:dyDescent="0.25"/>
    <row r="46" spans="5:8" ht="15.75" customHeight="1" x14ac:dyDescent="0.25"/>
    <row r="47" spans="5:8" ht="15.75" customHeight="1" x14ac:dyDescent="0.25"/>
    <row r="48" spans="5: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</sheetData>
  <mergeCells count="16">
    <mergeCell ref="B21:B27"/>
    <mergeCell ref="C21:C27"/>
    <mergeCell ref="A30:D30"/>
    <mergeCell ref="A2:H2"/>
    <mergeCell ref="A3:H3"/>
    <mergeCell ref="A6:H6"/>
    <mergeCell ref="B28:B29"/>
    <mergeCell ref="C28:C29"/>
    <mergeCell ref="A8:A9"/>
    <mergeCell ref="D8:D9"/>
    <mergeCell ref="G8:H8"/>
    <mergeCell ref="E8:F8"/>
    <mergeCell ref="B8:B9"/>
    <mergeCell ref="C8:C9"/>
    <mergeCell ref="B11:B20"/>
    <mergeCell ref="C11:C20"/>
  </mergeCells>
  <pageMargins left="0.51181102362204722" right="0.31496062992125984" top="0.98425196850393704" bottom="0.74803149606299213" header="0.31496062992125984" footer="0.31496062992125984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3">
    <tabColor rgb="FF2E75B5"/>
  </sheetPr>
  <dimension ref="A2:N1001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15.140625" customWidth="1"/>
    <col min="3" max="3" width="16.7109375" bestFit="1" customWidth="1"/>
    <col min="4" max="4" width="47.42578125" customWidth="1"/>
    <col min="5" max="6" width="18.7109375" style="117" bestFit="1" customWidth="1"/>
    <col min="7" max="7" width="18.42578125" style="117" customWidth="1"/>
    <col min="8" max="8" width="12.5703125" style="3" customWidth="1"/>
    <col min="9" max="9" width="15.28515625" customWidth="1"/>
    <col min="10" max="14" width="10.7109375" customWidth="1"/>
  </cols>
  <sheetData>
    <row r="2" spans="1:14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14" ht="15" customHeight="1" x14ac:dyDescent="0.25">
      <c r="A3" s="499" t="s">
        <v>449</v>
      </c>
      <c r="B3" s="499"/>
      <c r="C3" s="499"/>
      <c r="D3" s="499"/>
      <c r="E3" s="499"/>
      <c r="F3" s="499"/>
      <c r="G3" s="499"/>
      <c r="H3" s="499"/>
    </row>
    <row r="6" spans="1:14" ht="23.25" customHeight="1" x14ac:dyDescent="0.25">
      <c r="A6" s="500" t="s">
        <v>343</v>
      </c>
      <c r="B6" s="500"/>
      <c r="C6" s="500"/>
      <c r="D6" s="500"/>
      <c r="E6" s="500"/>
      <c r="F6" s="500"/>
      <c r="G6" s="500"/>
      <c r="H6" s="500"/>
    </row>
    <row r="7" spans="1:14" ht="15.75" thickBot="1" x14ac:dyDescent="0.3"/>
    <row r="8" spans="1:14" ht="23.25" customHeight="1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506" t="s">
        <v>2</v>
      </c>
      <c r="F8" s="507"/>
      <c r="G8" s="504" t="s">
        <v>135</v>
      </c>
      <c r="H8" s="505"/>
    </row>
    <row r="9" spans="1:14" ht="36.75" customHeight="1" thickBot="1" x14ac:dyDescent="0.3">
      <c r="A9" s="487"/>
      <c r="B9" s="494"/>
      <c r="C9" s="494"/>
      <c r="D9" s="489"/>
      <c r="E9" s="177" t="s">
        <v>4</v>
      </c>
      <c r="F9" s="115" t="s">
        <v>5</v>
      </c>
      <c r="G9" s="115" t="s">
        <v>6</v>
      </c>
      <c r="H9" s="116" t="s">
        <v>7</v>
      </c>
    </row>
    <row r="10" spans="1:14" ht="57" customHeight="1" thickBot="1" x14ac:dyDescent="0.3">
      <c r="A10" s="317" t="s">
        <v>384</v>
      </c>
      <c r="B10" s="318" t="s">
        <v>382</v>
      </c>
      <c r="C10" s="319" t="s">
        <v>298</v>
      </c>
      <c r="D10" s="381" t="s">
        <v>387</v>
      </c>
      <c r="E10" s="352">
        <v>8039200</v>
      </c>
      <c r="F10" s="307">
        <v>9958000</v>
      </c>
      <c r="G10" s="307">
        <v>3350394.13</v>
      </c>
      <c r="H10" s="320">
        <f t="shared" ref="H10:H15" si="0">G10/F10</f>
        <v>0.33645251355693911</v>
      </c>
    </row>
    <row r="11" spans="1:14" ht="51" customHeight="1" thickBot="1" x14ac:dyDescent="0.3">
      <c r="A11" s="317" t="s">
        <v>385</v>
      </c>
      <c r="B11" s="319" t="s">
        <v>317</v>
      </c>
      <c r="C11" s="319" t="s">
        <v>298</v>
      </c>
      <c r="D11" s="382" t="s">
        <v>231</v>
      </c>
      <c r="E11" s="348">
        <v>2035438613</v>
      </c>
      <c r="F11" s="310">
        <v>1690167795</v>
      </c>
      <c r="G11" s="310">
        <v>736756000</v>
      </c>
      <c r="H11" s="312">
        <f t="shared" si="0"/>
        <v>0.43590701596583198</v>
      </c>
    </row>
    <row r="12" spans="1:14" ht="36" customHeight="1" x14ac:dyDescent="0.25">
      <c r="A12" s="198" t="s">
        <v>172</v>
      </c>
      <c r="B12" s="508" t="s">
        <v>318</v>
      </c>
      <c r="C12" s="508" t="s">
        <v>298</v>
      </c>
      <c r="D12" s="383" t="s">
        <v>360</v>
      </c>
      <c r="E12" s="349">
        <v>7406226</v>
      </c>
      <c r="F12" s="199">
        <v>11544870</v>
      </c>
      <c r="G12" s="304">
        <v>1131175.56</v>
      </c>
      <c r="H12" s="321">
        <f t="shared" si="0"/>
        <v>9.7980796665531972E-2</v>
      </c>
    </row>
    <row r="13" spans="1:14" ht="31.5" customHeight="1" x14ac:dyDescent="0.25">
      <c r="A13" s="193" t="s">
        <v>173</v>
      </c>
      <c r="B13" s="509"/>
      <c r="C13" s="509"/>
      <c r="D13" s="384" t="s">
        <v>174</v>
      </c>
      <c r="E13" s="350">
        <v>15045574</v>
      </c>
      <c r="F13" s="134">
        <v>13731222</v>
      </c>
      <c r="G13" s="148">
        <v>3465556.27</v>
      </c>
      <c r="H13" s="158">
        <f t="shared" si="0"/>
        <v>0.25238513149084618</v>
      </c>
    </row>
    <row r="14" spans="1:14" ht="29.25" customHeight="1" x14ac:dyDescent="0.25">
      <c r="A14" s="196" t="s">
        <v>175</v>
      </c>
      <c r="B14" s="509"/>
      <c r="C14" s="509"/>
      <c r="D14" s="384" t="s">
        <v>176</v>
      </c>
      <c r="E14" s="353">
        <v>46788124</v>
      </c>
      <c r="F14" s="236">
        <v>64826054</v>
      </c>
      <c r="G14" s="148">
        <v>16867055.469999999</v>
      </c>
      <c r="H14" s="237">
        <f t="shared" si="0"/>
        <v>0.26018945206814531</v>
      </c>
      <c r="I14" s="1"/>
      <c r="J14" s="1"/>
      <c r="K14" s="1"/>
      <c r="L14" s="1"/>
      <c r="M14" s="1"/>
      <c r="N14" s="1"/>
    </row>
    <row r="15" spans="1:14" ht="32.25" thickBot="1" x14ac:dyDescent="0.3">
      <c r="A15" s="195" t="s">
        <v>362</v>
      </c>
      <c r="B15" s="510"/>
      <c r="C15" s="510"/>
      <c r="D15" s="385" t="s">
        <v>361</v>
      </c>
      <c r="E15" s="354">
        <v>8383450</v>
      </c>
      <c r="F15" s="238">
        <v>8852450</v>
      </c>
      <c r="G15" s="239">
        <v>1732102.27</v>
      </c>
      <c r="H15" s="240">
        <f t="shared" si="0"/>
        <v>0.19566360386107801</v>
      </c>
      <c r="I15" s="1"/>
      <c r="J15" s="1"/>
      <c r="K15" s="1"/>
      <c r="L15" s="1"/>
      <c r="M15" s="1"/>
      <c r="N15" s="1"/>
    </row>
    <row r="16" spans="1:14" ht="24.75" customHeight="1" thickBot="1" x14ac:dyDescent="0.3">
      <c r="A16" s="501" t="s">
        <v>127</v>
      </c>
      <c r="B16" s="502"/>
      <c r="C16" s="502"/>
      <c r="D16" s="503"/>
      <c r="E16" s="146">
        <f>SUM(E10:E15)</f>
        <v>2121101187</v>
      </c>
      <c r="F16" s="146">
        <f t="shared" ref="F16:G16" si="1">SUM(F10:F15)</f>
        <v>1799080391</v>
      </c>
      <c r="G16" s="146">
        <f t="shared" si="1"/>
        <v>763302283.69999993</v>
      </c>
      <c r="H16" s="145">
        <f>+G16/F16</f>
        <v>0.42427358305857937</v>
      </c>
    </row>
    <row r="17" spans="1:8" x14ac:dyDescent="0.25">
      <c r="A17" s="85" t="s">
        <v>410</v>
      </c>
      <c r="B17" s="85"/>
      <c r="C17" s="85"/>
      <c r="D17" s="1"/>
    </row>
    <row r="18" spans="1:8" ht="15" customHeight="1" x14ac:dyDescent="0.25">
      <c r="A18" s="85" t="s">
        <v>420</v>
      </c>
      <c r="B18" s="85"/>
      <c r="C18" s="85"/>
      <c r="D18" s="1"/>
      <c r="E18" s="118"/>
      <c r="F18" s="118"/>
      <c r="G18" s="118"/>
      <c r="H18" s="44"/>
    </row>
    <row r="19" spans="1:8" x14ac:dyDescent="0.25">
      <c r="D19" s="1"/>
      <c r="H19" s="117"/>
    </row>
    <row r="20" spans="1:8" x14ac:dyDescent="0.25">
      <c r="D20" s="1"/>
    </row>
    <row r="21" spans="1:8" x14ac:dyDescent="0.25">
      <c r="D21" s="1"/>
    </row>
    <row r="22" spans="1:8" ht="15.75" customHeight="1" x14ac:dyDescent="0.25">
      <c r="D22" s="1"/>
    </row>
    <row r="23" spans="1:8" ht="15.75" customHeight="1" x14ac:dyDescent="0.25">
      <c r="D23" s="1"/>
    </row>
    <row r="24" spans="1:8" ht="15.75" customHeight="1" x14ac:dyDescent="0.25">
      <c r="D24" s="1"/>
    </row>
    <row r="25" spans="1:8" ht="15.75" customHeight="1" x14ac:dyDescent="0.25">
      <c r="D25" s="1"/>
      <c r="H25" s="117"/>
    </row>
    <row r="26" spans="1:8" ht="15.75" customHeight="1" x14ac:dyDescent="0.25">
      <c r="D26" s="1"/>
    </row>
    <row r="27" spans="1:8" ht="15.75" customHeight="1" x14ac:dyDescent="0.25">
      <c r="D27" s="1"/>
      <c r="H27" s="117"/>
    </row>
    <row r="28" spans="1:8" ht="15.75" customHeight="1" x14ac:dyDescent="0.25"/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2">
    <mergeCell ref="A16:D16"/>
    <mergeCell ref="G8:H8"/>
    <mergeCell ref="A8:A9"/>
    <mergeCell ref="D8:D9"/>
    <mergeCell ref="E8:F8"/>
    <mergeCell ref="B12:B15"/>
    <mergeCell ref="C12:C15"/>
    <mergeCell ref="A2:H2"/>
    <mergeCell ref="A3:H3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tabColor rgb="FF2E75B5"/>
  </sheetPr>
  <dimension ref="A3:I1003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2.140625" customWidth="1"/>
    <col min="3" max="3" width="16.7109375" bestFit="1" customWidth="1"/>
    <col min="4" max="4" width="46.7109375" customWidth="1"/>
    <col min="5" max="5" width="17" customWidth="1"/>
    <col min="6" max="6" width="17" bestFit="1" customWidth="1"/>
    <col min="7" max="7" width="16.5703125" customWidth="1"/>
    <col min="8" max="8" width="12.7109375" style="3" customWidth="1"/>
    <col min="9" max="9" width="15.28515625" customWidth="1"/>
    <col min="10" max="18" width="10.7109375" customWidth="1"/>
  </cols>
  <sheetData>
    <row r="3" spans="1:9" ht="15" customHeight="1" x14ac:dyDescent="0.3">
      <c r="A3" s="461" t="s">
        <v>409</v>
      </c>
      <c r="B3" s="461"/>
      <c r="C3" s="461"/>
      <c r="D3" s="461"/>
      <c r="E3" s="461"/>
      <c r="F3" s="461"/>
      <c r="G3" s="461"/>
      <c r="H3" s="461"/>
      <c r="I3" s="197"/>
    </row>
    <row r="4" spans="1:9" ht="15" customHeight="1" x14ac:dyDescent="0.25">
      <c r="A4" s="512" t="s">
        <v>450</v>
      </c>
      <c r="B4" s="512"/>
      <c r="C4" s="512"/>
      <c r="D4" s="512"/>
      <c r="E4" s="512"/>
      <c r="F4" s="512"/>
      <c r="G4" s="512"/>
      <c r="H4" s="512"/>
      <c r="I4" s="208"/>
    </row>
    <row r="5" spans="1:9" ht="15" customHeight="1" x14ac:dyDescent="0.25">
      <c r="B5" s="187"/>
      <c r="C5" s="187"/>
      <c r="D5" s="187"/>
      <c r="E5" s="187"/>
      <c r="F5" s="187"/>
      <c r="G5" s="187"/>
      <c r="H5" s="187"/>
      <c r="I5" s="187"/>
    </row>
    <row r="6" spans="1:9" ht="21.75" customHeight="1" x14ac:dyDescent="0.25">
      <c r="A6" s="514" t="s">
        <v>341</v>
      </c>
      <c r="B6" s="514"/>
      <c r="C6" s="514"/>
      <c r="D6" s="514"/>
      <c r="E6" s="514"/>
      <c r="F6" s="514"/>
      <c r="G6" s="514"/>
      <c r="H6" s="514"/>
    </row>
    <row r="7" spans="1:9" ht="15.75" thickBot="1" x14ac:dyDescent="0.3"/>
    <row r="8" spans="1:9" ht="24" customHeight="1" x14ac:dyDescent="0.25">
      <c r="A8" s="486" t="s">
        <v>0</v>
      </c>
      <c r="B8" s="493" t="s">
        <v>291</v>
      </c>
      <c r="C8" s="493" t="s">
        <v>292</v>
      </c>
      <c r="D8" s="488" t="s">
        <v>1</v>
      </c>
      <c r="E8" s="490" t="s">
        <v>2</v>
      </c>
      <c r="F8" s="513"/>
      <c r="G8" s="490" t="s">
        <v>135</v>
      </c>
      <c r="H8" s="491"/>
    </row>
    <row r="9" spans="1:9" ht="30" customHeight="1" thickBot="1" x14ac:dyDescent="0.3">
      <c r="A9" s="487"/>
      <c r="B9" s="494"/>
      <c r="C9" s="494"/>
      <c r="D9" s="489"/>
      <c r="E9" s="159" t="s">
        <v>4</v>
      </c>
      <c r="F9" s="159" t="s">
        <v>5</v>
      </c>
      <c r="G9" s="159" t="s">
        <v>6</v>
      </c>
      <c r="H9" s="213" t="s">
        <v>7</v>
      </c>
    </row>
    <row r="10" spans="1:9" ht="48.75" customHeight="1" x14ac:dyDescent="0.25">
      <c r="A10" s="201" t="s">
        <v>398</v>
      </c>
      <c r="B10" s="509" t="s">
        <v>305</v>
      </c>
      <c r="C10" s="509" t="s">
        <v>298</v>
      </c>
      <c r="D10" s="273" t="s">
        <v>248</v>
      </c>
      <c r="E10" s="350">
        <v>1500000</v>
      </c>
      <c r="F10" s="134">
        <v>1500000</v>
      </c>
      <c r="G10" s="134">
        <v>215729.3</v>
      </c>
      <c r="H10" s="157">
        <f t="shared" ref="H10:H12" si="0">G10/F10</f>
        <v>0.14381953333333333</v>
      </c>
    </row>
    <row r="11" spans="1:9" ht="39" customHeight="1" x14ac:dyDescent="0.25">
      <c r="A11" s="218" t="s">
        <v>399</v>
      </c>
      <c r="B11" s="509"/>
      <c r="C11" s="509"/>
      <c r="D11" s="275" t="s">
        <v>24</v>
      </c>
      <c r="E11" s="350">
        <v>2000000</v>
      </c>
      <c r="F11" s="134">
        <v>1998800</v>
      </c>
      <c r="G11" s="134">
        <v>277257.02</v>
      </c>
      <c r="H11" s="157">
        <f t="shared" si="0"/>
        <v>0.13871173704222534</v>
      </c>
    </row>
    <row r="12" spans="1:9" ht="48" thickBot="1" x14ac:dyDescent="0.3">
      <c r="A12" s="206" t="s">
        <v>400</v>
      </c>
      <c r="B12" s="511"/>
      <c r="C12" s="511"/>
      <c r="D12" s="276" t="s">
        <v>282</v>
      </c>
      <c r="E12" s="272">
        <v>343730000</v>
      </c>
      <c r="F12" s="153">
        <v>33584160</v>
      </c>
      <c r="G12" s="153">
        <v>7777653.8899999997</v>
      </c>
      <c r="H12" s="157">
        <f t="shared" si="0"/>
        <v>0.23158697106016646</v>
      </c>
    </row>
    <row r="13" spans="1:9" ht="21" customHeight="1" thickBot="1" x14ac:dyDescent="0.3">
      <c r="A13" s="479" t="s">
        <v>23</v>
      </c>
      <c r="B13" s="480"/>
      <c r="C13" s="480"/>
      <c r="D13" s="481"/>
      <c r="E13" s="162">
        <f>SUM(E10:E12)</f>
        <v>347230000</v>
      </c>
      <c r="F13" s="162">
        <f>SUM(F10:F12)</f>
        <v>37082960</v>
      </c>
      <c r="G13" s="162">
        <f>SUM(G10:G12)</f>
        <v>8270640.21</v>
      </c>
      <c r="H13" s="163">
        <f>G13/F13</f>
        <v>0.2230307453881783</v>
      </c>
      <c r="I13" s="9"/>
    </row>
    <row r="14" spans="1:9" x14ac:dyDescent="0.25">
      <c r="A14" s="85" t="s">
        <v>410</v>
      </c>
      <c r="C14" s="85"/>
      <c r="D14" s="1"/>
      <c r="E14" s="2"/>
      <c r="F14" s="2"/>
      <c r="G14" s="2"/>
      <c r="H14" s="45"/>
    </row>
    <row r="15" spans="1:9" x14ac:dyDescent="0.25">
      <c r="A15" s="85" t="s">
        <v>428</v>
      </c>
      <c r="D15" s="1"/>
      <c r="E15" s="2"/>
      <c r="F15" s="2"/>
      <c r="G15" s="2"/>
      <c r="H15" s="45"/>
    </row>
    <row r="16" spans="1:9" x14ac:dyDescent="0.25">
      <c r="D16" s="1"/>
      <c r="E16" s="2"/>
      <c r="F16" s="2"/>
    </row>
    <row r="17" spans="4:6" x14ac:dyDescent="0.25">
      <c r="D17" s="1"/>
      <c r="E17" s="2"/>
      <c r="F17" s="2"/>
    </row>
    <row r="18" spans="4:6" x14ac:dyDescent="0.25">
      <c r="D18" s="1"/>
      <c r="E18" s="2"/>
      <c r="F18" s="2"/>
    </row>
    <row r="19" spans="4:6" x14ac:dyDescent="0.25">
      <c r="D19" s="1"/>
      <c r="E19" s="2"/>
      <c r="F19" s="2"/>
    </row>
    <row r="20" spans="4:6" x14ac:dyDescent="0.25">
      <c r="D20" s="1"/>
      <c r="E20" s="2"/>
      <c r="F20" s="2"/>
    </row>
    <row r="21" spans="4:6" x14ac:dyDescent="0.25">
      <c r="D21" s="1"/>
      <c r="E21" s="2"/>
      <c r="F21" s="2"/>
    </row>
    <row r="22" spans="4:6" x14ac:dyDescent="0.25">
      <c r="D22" s="1"/>
      <c r="E22" s="2"/>
      <c r="F22" s="2"/>
    </row>
    <row r="23" spans="4:6" x14ac:dyDescent="0.25">
      <c r="D23" s="1"/>
      <c r="E23" s="2"/>
      <c r="F23" s="2"/>
    </row>
    <row r="24" spans="4:6" ht="15.75" customHeight="1" x14ac:dyDescent="0.25">
      <c r="D24" s="1"/>
      <c r="E24" s="2"/>
      <c r="F24" s="2"/>
    </row>
    <row r="25" spans="4:6" ht="15.75" customHeight="1" x14ac:dyDescent="0.25"/>
    <row r="26" spans="4:6" ht="15.75" customHeight="1" x14ac:dyDescent="0.25"/>
    <row r="27" spans="4:6" ht="15.75" customHeight="1" x14ac:dyDescent="0.25"/>
    <row r="28" spans="4:6" ht="15.75" customHeight="1" x14ac:dyDescent="0.25"/>
    <row r="29" spans="4:6" ht="15.75" customHeight="1" x14ac:dyDescent="0.25"/>
    <row r="30" spans="4:6" ht="15.75" customHeight="1" x14ac:dyDescent="0.25"/>
    <row r="31" spans="4:6" ht="15.75" customHeight="1" x14ac:dyDescent="0.25"/>
    <row r="32" spans="4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</sheetData>
  <mergeCells count="12">
    <mergeCell ref="B10:B12"/>
    <mergeCell ref="C10:C12"/>
    <mergeCell ref="A13:D13"/>
    <mergeCell ref="A3:H3"/>
    <mergeCell ref="A4:H4"/>
    <mergeCell ref="G8:H8"/>
    <mergeCell ref="A8:A9"/>
    <mergeCell ref="E8:F8"/>
    <mergeCell ref="D8:D9"/>
    <mergeCell ref="A6:H6"/>
    <mergeCell ref="B8:B9"/>
    <mergeCell ref="C8:C9"/>
  </mergeCells>
  <pageMargins left="0.51181102362204722" right="0.31496062992125984" top="0.98425196850393704" bottom="0.74803149606299213" header="0" footer="0"/>
  <pageSetup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tabColor rgb="FF2E75B5"/>
  </sheetPr>
  <dimension ref="A2:L966"/>
  <sheetViews>
    <sheetView showGridLines="0" zoomScaleNormal="100" zoomScaleSheetLayoutView="100" workbookViewId="0"/>
  </sheetViews>
  <sheetFormatPr baseColWidth="10" defaultColWidth="14.42578125" defaultRowHeight="15" customHeight="1" x14ac:dyDescent="0.25"/>
  <cols>
    <col min="1" max="1" width="33.28515625" bestFit="1" customWidth="1"/>
    <col min="2" max="2" width="20.85546875" customWidth="1"/>
    <col min="3" max="3" width="21.42578125" customWidth="1"/>
    <col min="4" max="4" width="41.28515625" customWidth="1"/>
    <col min="5" max="5" width="18.7109375" style="3" bestFit="1" customWidth="1"/>
    <col min="6" max="6" width="18.42578125" style="3" customWidth="1"/>
    <col min="7" max="7" width="19" style="3" customWidth="1"/>
    <col min="8" max="8" width="12.5703125" style="3" customWidth="1"/>
    <col min="10" max="10" width="17.28515625" style="89" bestFit="1" customWidth="1"/>
  </cols>
  <sheetData>
    <row r="2" spans="1:8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8" ht="15.75" x14ac:dyDescent="0.25">
      <c r="A3" s="530" t="s">
        <v>451</v>
      </c>
      <c r="B3" s="530"/>
      <c r="C3" s="530"/>
      <c r="D3" s="530"/>
      <c r="E3" s="530"/>
      <c r="F3" s="530"/>
      <c r="G3" s="530"/>
      <c r="H3" s="530"/>
    </row>
    <row r="4" spans="1:8" ht="15.75" x14ac:dyDescent="0.25">
      <c r="E4"/>
      <c r="F4"/>
      <c r="G4"/>
      <c r="H4"/>
    </row>
    <row r="5" spans="1:8" ht="16.5" customHeight="1" x14ac:dyDescent="0.25">
      <c r="E5"/>
      <c r="F5"/>
      <c r="G5"/>
      <c r="H5"/>
    </row>
    <row r="6" spans="1:8" ht="22.5" customHeight="1" x14ac:dyDescent="0.25">
      <c r="A6" s="463" t="s">
        <v>338</v>
      </c>
      <c r="B6" s="463"/>
      <c r="C6" s="463"/>
      <c r="D6" s="463"/>
      <c r="E6" s="463"/>
      <c r="F6" s="463"/>
      <c r="G6" s="463"/>
      <c r="H6" s="463"/>
    </row>
    <row r="7" spans="1:8" ht="16.5" customHeight="1" thickBot="1" x14ac:dyDescent="0.3">
      <c r="E7"/>
      <c r="F7"/>
      <c r="G7"/>
      <c r="H7"/>
    </row>
    <row r="8" spans="1:8" ht="27.75" customHeight="1" x14ac:dyDescent="0.25">
      <c r="A8" s="486" t="s">
        <v>0</v>
      </c>
      <c r="B8" s="493" t="s">
        <v>291</v>
      </c>
      <c r="C8" s="493" t="s">
        <v>292</v>
      </c>
      <c r="D8" s="518" t="s">
        <v>363</v>
      </c>
      <c r="E8" s="504" t="s">
        <v>2</v>
      </c>
      <c r="F8" s="517"/>
      <c r="G8" s="504" t="s">
        <v>135</v>
      </c>
      <c r="H8" s="505"/>
    </row>
    <row r="9" spans="1:8" ht="30" customHeight="1" thickBot="1" x14ac:dyDescent="0.3">
      <c r="A9" s="487"/>
      <c r="B9" s="494"/>
      <c r="C9" s="494"/>
      <c r="D9" s="519"/>
      <c r="E9" s="115" t="s">
        <v>4</v>
      </c>
      <c r="F9" s="115" t="s">
        <v>5</v>
      </c>
      <c r="G9" s="115" t="s">
        <v>6</v>
      </c>
      <c r="H9" s="116" t="s">
        <v>7</v>
      </c>
    </row>
    <row r="10" spans="1:8" ht="27" customHeight="1" x14ac:dyDescent="0.25">
      <c r="A10" s="285" t="s">
        <v>193</v>
      </c>
      <c r="B10" s="520" t="s">
        <v>306</v>
      </c>
      <c r="C10" s="523" t="s">
        <v>307</v>
      </c>
      <c r="D10" s="386" t="s">
        <v>44</v>
      </c>
      <c r="E10" s="355">
        <v>49963397</v>
      </c>
      <c r="F10" s="303">
        <v>29240285</v>
      </c>
      <c r="G10" s="304">
        <v>7219943.4800000004</v>
      </c>
      <c r="H10" s="288">
        <f t="shared" ref="H10:H29" si="0">G10/F10</f>
        <v>0.24691768496784489</v>
      </c>
    </row>
    <row r="11" spans="1:8" ht="27" customHeight="1" x14ac:dyDescent="0.25">
      <c r="A11" s="205" t="s">
        <v>194</v>
      </c>
      <c r="B11" s="521"/>
      <c r="C11" s="524"/>
      <c r="D11" s="387" t="s">
        <v>169</v>
      </c>
      <c r="E11" s="356">
        <v>234777859</v>
      </c>
      <c r="F11" s="180">
        <v>270265955</v>
      </c>
      <c r="G11" s="148">
        <v>53404327.479999997</v>
      </c>
      <c r="H11" s="179">
        <f t="shared" si="0"/>
        <v>0.19759916664309418</v>
      </c>
    </row>
    <row r="12" spans="1:8" ht="24.75" customHeight="1" x14ac:dyDescent="0.25">
      <c r="A12" s="205" t="s">
        <v>195</v>
      </c>
      <c r="B12" s="521"/>
      <c r="C12" s="524" t="s">
        <v>308</v>
      </c>
      <c r="D12" s="387" t="s">
        <v>44</v>
      </c>
      <c r="E12" s="356">
        <v>79820246</v>
      </c>
      <c r="F12" s="180">
        <v>62192991</v>
      </c>
      <c r="G12" s="148">
        <v>25655746.5</v>
      </c>
      <c r="H12" s="179">
        <f t="shared" si="0"/>
        <v>0.41251829325912304</v>
      </c>
    </row>
    <row r="13" spans="1:8" ht="45.75" customHeight="1" x14ac:dyDescent="0.25">
      <c r="A13" s="205" t="s">
        <v>196</v>
      </c>
      <c r="B13" s="521"/>
      <c r="C13" s="524"/>
      <c r="D13" s="387" t="s">
        <v>170</v>
      </c>
      <c r="E13" s="356">
        <v>531228289</v>
      </c>
      <c r="F13" s="180">
        <v>190590195</v>
      </c>
      <c r="G13" s="148">
        <v>42175977.369999997</v>
      </c>
      <c r="H13" s="179">
        <f t="shared" si="0"/>
        <v>0.22129143301416948</v>
      </c>
    </row>
    <row r="14" spans="1:8" ht="45.75" customHeight="1" thickBot="1" x14ac:dyDescent="0.3">
      <c r="A14" s="290" t="s">
        <v>197</v>
      </c>
      <c r="B14" s="522"/>
      <c r="C14" s="525"/>
      <c r="D14" s="388" t="s">
        <v>179</v>
      </c>
      <c r="E14" s="357">
        <v>304270460</v>
      </c>
      <c r="F14" s="291">
        <v>182503725</v>
      </c>
      <c r="G14" s="254">
        <v>48104075.030000001</v>
      </c>
      <c r="H14" s="256">
        <f t="shared" si="0"/>
        <v>0.26357859287529611</v>
      </c>
    </row>
    <row r="15" spans="1:8" ht="63.75" thickBot="1" x14ac:dyDescent="0.3">
      <c r="A15" s="331" t="s">
        <v>284</v>
      </c>
      <c r="B15" s="332" t="s">
        <v>309</v>
      </c>
      <c r="C15" s="327" t="s">
        <v>298</v>
      </c>
      <c r="D15" s="389" t="s">
        <v>275</v>
      </c>
      <c r="E15" s="358">
        <v>48633663</v>
      </c>
      <c r="F15" s="286">
        <v>15084546</v>
      </c>
      <c r="G15" s="287">
        <v>3890374.44</v>
      </c>
      <c r="H15" s="328">
        <f t="shared" si="0"/>
        <v>0.25790464227428522</v>
      </c>
    </row>
    <row r="16" spans="1:8" ht="24" customHeight="1" x14ac:dyDescent="0.25">
      <c r="A16" s="285" t="s">
        <v>372</v>
      </c>
      <c r="B16" s="528" t="s">
        <v>368</v>
      </c>
      <c r="C16" s="528" t="s">
        <v>369</v>
      </c>
      <c r="D16" s="386" t="s">
        <v>44</v>
      </c>
      <c r="E16" s="355">
        <v>41409560</v>
      </c>
      <c r="F16" s="303">
        <v>64143889</v>
      </c>
      <c r="G16" s="304">
        <v>11528086.119999999</v>
      </c>
      <c r="H16" s="288">
        <f>G16/F16</f>
        <v>0.17972228219589242</v>
      </c>
    </row>
    <row r="17" spans="1:12" ht="30.75" customHeight="1" x14ac:dyDescent="0.25">
      <c r="A17" s="205" t="s">
        <v>198</v>
      </c>
      <c r="B17" s="526"/>
      <c r="C17" s="526"/>
      <c r="D17" s="387" t="s">
        <v>280</v>
      </c>
      <c r="E17" s="356">
        <v>114437122</v>
      </c>
      <c r="F17" s="180">
        <v>76179615</v>
      </c>
      <c r="G17" s="148">
        <v>3830885.69</v>
      </c>
      <c r="H17" s="330">
        <f t="shared" ref="H17:H24" si="1">G17/F17</f>
        <v>5.0287543327699934E-2</v>
      </c>
    </row>
    <row r="18" spans="1:12" ht="23.25" customHeight="1" x14ac:dyDescent="0.25">
      <c r="A18" s="205" t="s">
        <v>199</v>
      </c>
      <c r="B18" s="526"/>
      <c r="C18" s="526"/>
      <c r="D18" s="387" t="s">
        <v>200</v>
      </c>
      <c r="E18" s="356">
        <v>65114000</v>
      </c>
      <c r="F18" s="180">
        <v>35114000</v>
      </c>
      <c r="G18" s="148">
        <v>39741.94</v>
      </c>
      <c r="H18" s="330">
        <f t="shared" si="1"/>
        <v>1.1317975736173606E-3</v>
      </c>
    </row>
    <row r="19" spans="1:12" ht="31.5" x14ac:dyDescent="0.25">
      <c r="A19" s="205" t="s">
        <v>201</v>
      </c>
      <c r="B19" s="526"/>
      <c r="C19" s="526"/>
      <c r="D19" s="387" t="s">
        <v>202</v>
      </c>
      <c r="E19" s="410">
        <v>106775000</v>
      </c>
      <c r="F19" s="410">
        <v>112955000</v>
      </c>
      <c r="G19" s="411">
        <v>14843155.609999999</v>
      </c>
      <c r="H19" s="330">
        <f t="shared" si="1"/>
        <v>0.13140768987649948</v>
      </c>
    </row>
    <row r="20" spans="1:12" ht="31.5" x14ac:dyDescent="0.25">
      <c r="A20" s="205" t="s">
        <v>374</v>
      </c>
      <c r="B20" s="526"/>
      <c r="C20" s="526"/>
      <c r="D20" s="387" t="s">
        <v>375</v>
      </c>
      <c r="E20" s="356">
        <v>36265000</v>
      </c>
      <c r="F20" s="180">
        <v>36265000</v>
      </c>
      <c r="G20" s="148">
        <v>0</v>
      </c>
      <c r="H20" s="330">
        <f t="shared" si="1"/>
        <v>0</v>
      </c>
    </row>
    <row r="21" spans="1:12" ht="31.5" x14ac:dyDescent="0.25">
      <c r="A21" s="205" t="s">
        <v>276</v>
      </c>
      <c r="B21" s="526"/>
      <c r="C21" s="529"/>
      <c r="D21" s="387" t="s">
        <v>277</v>
      </c>
      <c r="E21" s="356">
        <v>20000000</v>
      </c>
      <c r="F21" s="180">
        <v>20000000</v>
      </c>
      <c r="G21" s="148">
        <v>1903288.94</v>
      </c>
      <c r="H21" s="330">
        <f t="shared" si="1"/>
        <v>9.5164446999999999E-2</v>
      </c>
    </row>
    <row r="22" spans="1:12" ht="22.5" customHeight="1" x14ac:dyDescent="0.25">
      <c r="A22" s="205" t="s">
        <v>203</v>
      </c>
      <c r="B22" s="526"/>
      <c r="C22" s="524" t="s">
        <v>310</v>
      </c>
      <c r="D22" s="387" t="s">
        <v>44</v>
      </c>
      <c r="E22" s="356">
        <v>2038099</v>
      </c>
      <c r="F22" s="180">
        <v>2619999</v>
      </c>
      <c r="G22" s="257">
        <v>327515.28999999998</v>
      </c>
      <c r="H22" s="330">
        <f t="shared" si="1"/>
        <v>0.1250058835900319</v>
      </c>
      <c r="I22" s="9"/>
      <c r="J22" s="9"/>
      <c r="L22" s="9"/>
    </row>
    <row r="23" spans="1:12" ht="47.25" x14ac:dyDescent="0.25">
      <c r="A23" s="205" t="s">
        <v>204</v>
      </c>
      <c r="B23" s="526"/>
      <c r="C23" s="524"/>
      <c r="D23" s="387" t="s">
        <v>205</v>
      </c>
      <c r="E23" s="359">
        <v>5063487</v>
      </c>
      <c r="F23" s="235">
        <v>9223181</v>
      </c>
      <c r="G23" s="148">
        <v>2225628.54</v>
      </c>
      <c r="H23" s="330">
        <f t="shared" si="1"/>
        <v>0.24130812785740624</v>
      </c>
    </row>
    <row r="24" spans="1:12" ht="48" thickBot="1" x14ac:dyDescent="0.3">
      <c r="A24" s="290" t="s">
        <v>206</v>
      </c>
      <c r="B24" s="527"/>
      <c r="C24" s="525"/>
      <c r="D24" s="388" t="s">
        <v>207</v>
      </c>
      <c r="E24" s="357">
        <v>1016500</v>
      </c>
      <c r="F24" s="291">
        <v>3952104</v>
      </c>
      <c r="G24" s="254">
        <v>31714.29</v>
      </c>
      <c r="H24" s="333">
        <f t="shared" si="1"/>
        <v>8.0246597761597371E-3</v>
      </c>
    </row>
    <row r="25" spans="1:12" ht="24.75" customHeight="1" x14ac:dyDescent="0.25">
      <c r="A25" s="329" t="s">
        <v>373</v>
      </c>
      <c r="B25" s="526" t="s">
        <v>368</v>
      </c>
      <c r="C25" s="526" t="s">
        <v>370</v>
      </c>
      <c r="D25" s="390" t="s">
        <v>44</v>
      </c>
      <c r="E25" s="359">
        <v>5605600</v>
      </c>
      <c r="F25" s="235">
        <v>11285339</v>
      </c>
      <c r="G25" s="257">
        <v>2230260.12</v>
      </c>
      <c r="H25" s="179">
        <f t="shared" si="0"/>
        <v>0.19762455695836875</v>
      </c>
    </row>
    <row r="26" spans="1:12" ht="31.5" customHeight="1" x14ac:dyDescent="0.25">
      <c r="A26" s="205" t="s">
        <v>208</v>
      </c>
      <c r="B26" s="526"/>
      <c r="C26" s="526"/>
      <c r="D26" s="387" t="s">
        <v>209</v>
      </c>
      <c r="E26" s="360">
        <v>11737038</v>
      </c>
      <c r="F26" s="169">
        <v>14789516</v>
      </c>
      <c r="G26" s="148">
        <v>2961584.45</v>
      </c>
      <c r="H26" s="179">
        <f t="shared" si="0"/>
        <v>0.20024890943016663</v>
      </c>
    </row>
    <row r="27" spans="1:12" ht="47.25" x14ac:dyDescent="0.25">
      <c r="A27" s="205" t="s">
        <v>210</v>
      </c>
      <c r="B27" s="526"/>
      <c r="C27" s="526"/>
      <c r="D27" s="387" t="s">
        <v>211</v>
      </c>
      <c r="E27" s="360">
        <v>38366000</v>
      </c>
      <c r="F27" s="169">
        <v>37866000</v>
      </c>
      <c r="G27" s="148">
        <v>1414775.66</v>
      </c>
      <c r="H27" s="179">
        <f t="shared" si="0"/>
        <v>3.7362691068504726E-2</v>
      </c>
    </row>
    <row r="28" spans="1:12" ht="48" thickBot="1" x14ac:dyDescent="0.3">
      <c r="A28" s="290" t="s">
        <v>264</v>
      </c>
      <c r="B28" s="527"/>
      <c r="C28" s="527"/>
      <c r="D28" s="388" t="s">
        <v>263</v>
      </c>
      <c r="E28" s="361">
        <v>110464584</v>
      </c>
      <c r="F28" s="305">
        <v>54870655</v>
      </c>
      <c r="G28" s="254">
        <v>0</v>
      </c>
      <c r="H28" s="256">
        <f t="shared" si="0"/>
        <v>0</v>
      </c>
    </row>
    <row r="29" spans="1:12" ht="22.5" customHeight="1" thickBot="1" x14ac:dyDescent="0.3">
      <c r="A29" s="515" t="s">
        <v>23</v>
      </c>
      <c r="B29" s="516"/>
      <c r="C29" s="516"/>
      <c r="D29" s="516"/>
      <c r="E29" s="162">
        <f>SUM(E10:E28)</f>
        <v>1806985904</v>
      </c>
      <c r="F29" s="162">
        <f>SUM(F10:F28)</f>
        <v>1229141995</v>
      </c>
      <c r="G29" s="162">
        <f>SUM(G10:G28)</f>
        <v>221787080.94999993</v>
      </c>
      <c r="H29" s="306">
        <f t="shared" si="0"/>
        <v>0.18044056899219355</v>
      </c>
    </row>
    <row r="30" spans="1:12" ht="15.75" customHeight="1" x14ac:dyDescent="0.25">
      <c r="A30" s="85" t="s">
        <v>422</v>
      </c>
    </row>
    <row r="31" spans="1:12" ht="15.75" customHeight="1" x14ac:dyDescent="0.25">
      <c r="A31" s="394" t="s">
        <v>421</v>
      </c>
    </row>
    <row r="32" spans="1:12" ht="15.75" customHeight="1" x14ac:dyDescent="0.25">
      <c r="F32" s="117"/>
      <c r="G32" s="117"/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</sheetData>
  <mergeCells count="18">
    <mergeCell ref="A2:H2"/>
    <mergeCell ref="A3:H3"/>
    <mergeCell ref="A6:H6"/>
    <mergeCell ref="C12:C14"/>
    <mergeCell ref="A29:D29"/>
    <mergeCell ref="A8:A9"/>
    <mergeCell ref="G8:H8"/>
    <mergeCell ref="E8:F8"/>
    <mergeCell ref="D8:D9"/>
    <mergeCell ref="B8:B9"/>
    <mergeCell ref="C8:C9"/>
    <mergeCell ref="B10:B14"/>
    <mergeCell ref="C10:C11"/>
    <mergeCell ref="C22:C24"/>
    <mergeCell ref="B25:B28"/>
    <mergeCell ref="C25:C28"/>
    <mergeCell ref="C16:C21"/>
    <mergeCell ref="B16:B24"/>
  </mergeCells>
  <printOptions horizontalCentered="1" verticalCentered="1"/>
  <pageMargins left="0.19685039370078741" right="0.31496062992125984" top="0.19685039370078741" bottom="0.39370078740157483" header="0" footer="0"/>
  <pageSetup scale="69" orientation="landscape" r:id="rId1"/>
  <rowBreaks count="1" manualBreakCount="1">
    <brk id="24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tabColor rgb="FF2E75B5"/>
  </sheetPr>
  <dimension ref="A2:J783"/>
  <sheetViews>
    <sheetView showGridLines="0" zoomScale="90" zoomScaleNormal="90" zoomScaleSheetLayoutView="100" workbookViewId="0"/>
  </sheetViews>
  <sheetFormatPr baseColWidth="10" defaultColWidth="14.42578125" defaultRowHeight="15" customHeight="1" x14ac:dyDescent="0.25"/>
  <cols>
    <col min="1" max="1" width="34.42578125" style="1" customWidth="1"/>
    <col min="2" max="2" width="19.5703125" style="1" customWidth="1"/>
    <col min="3" max="3" width="18.85546875" style="1" customWidth="1"/>
    <col min="4" max="4" width="59.85546875" style="1" customWidth="1"/>
    <col min="5" max="7" width="18.7109375" style="1" bestFit="1" customWidth="1"/>
    <col min="8" max="8" width="13" style="3" customWidth="1"/>
    <col min="9" max="10" width="16.7109375" style="1" bestFit="1" customWidth="1"/>
    <col min="11" max="11" width="10.7109375" style="1" customWidth="1"/>
    <col min="12" max="17" width="14.42578125" style="1"/>
    <col min="18" max="18" width="14.42578125" style="1" customWidth="1"/>
    <col min="19" max="16384" width="14.42578125" style="1"/>
  </cols>
  <sheetData>
    <row r="2" spans="1:10" ht="15" customHeight="1" x14ac:dyDescent="0.25">
      <c r="A2" s="461" t="s">
        <v>409</v>
      </c>
      <c r="B2" s="461"/>
      <c r="C2" s="461"/>
      <c r="D2" s="461"/>
      <c r="E2" s="461"/>
      <c r="F2" s="461"/>
      <c r="G2" s="461"/>
      <c r="H2" s="461"/>
    </row>
    <row r="3" spans="1:10" ht="15" customHeight="1" x14ac:dyDescent="0.25">
      <c r="A3" s="499" t="s">
        <v>449</v>
      </c>
      <c r="B3" s="499"/>
      <c r="C3" s="499"/>
      <c r="D3" s="499"/>
      <c r="E3" s="499"/>
      <c r="F3" s="499"/>
      <c r="G3" s="499"/>
      <c r="H3" s="499"/>
    </row>
    <row r="6" spans="1:10" ht="22.5" customHeight="1" x14ac:dyDescent="0.25">
      <c r="A6" s="483" t="s">
        <v>379</v>
      </c>
      <c r="B6" s="483"/>
      <c r="C6" s="483"/>
      <c r="D6" s="483"/>
      <c r="E6" s="483"/>
      <c r="F6" s="483"/>
      <c r="G6" s="483"/>
      <c r="H6" s="483"/>
    </row>
    <row r="7" spans="1:10" ht="15" customHeight="1" thickBot="1" x14ac:dyDescent="0.3"/>
    <row r="8" spans="1:10" ht="15" customHeight="1" thickBot="1" x14ac:dyDescent="0.3">
      <c r="A8" s="539" t="s">
        <v>133</v>
      </c>
      <c r="B8" s="541" t="s">
        <v>291</v>
      </c>
      <c r="C8" s="541" t="s">
        <v>292</v>
      </c>
      <c r="D8" s="534" t="s">
        <v>363</v>
      </c>
      <c r="E8" s="536" t="s">
        <v>2</v>
      </c>
      <c r="F8" s="537"/>
      <c r="G8" s="537" t="s">
        <v>135</v>
      </c>
      <c r="H8" s="538"/>
    </row>
    <row r="9" spans="1:10" ht="39.75" customHeight="1" thickBot="1" x14ac:dyDescent="0.3">
      <c r="A9" s="540"/>
      <c r="B9" s="542"/>
      <c r="C9" s="542"/>
      <c r="D9" s="535"/>
      <c r="E9" s="436" t="s">
        <v>4</v>
      </c>
      <c r="F9" s="421" t="s">
        <v>5</v>
      </c>
      <c r="G9" s="421" t="s">
        <v>134</v>
      </c>
      <c r="H9" s="422" t="s">
        <v>7</v>
      </c>
    </row>
    <row r="10" spans="1:10" ht="33" customHeight="1" x14ac:dyDescent="0.25">
      <c r="A10" s="297" t="s">
        <v>212</v>
      </c>
      <c r="B10" s="548" t="s">
        <v>377</v>
      </c>
      <c r="C10" s="548" t="s">
        <v>378</v>
      </c>
      <c r="D10" s="432" t="s">
        <v>125</v>
      </c>
      <c r="E10" s="649">
        <v>261840000</v>
      </c>
      <c r="F10" s="294">
        <v>141308111</v>
      </c>
      <c r="G10" s="295">
        <v>65797103.840000004</v>
      </c>
      <c r="H10" s="296">
        <f>G10/F10</f>
        <v>0.46562864208127447</v>
      </c>
    </row>
    <row r="11" spans="1:10" ht="24" customHeight="1" x14ac:dyDescent="0.25">
      <c r="A11" s="231" t="s">
        <v>136</v>
      </c>
      <c r="B11" s="544"/>
      <c r="C11" s="544"/>
      <c r="D11" s="273" t="s">
        <v>119</v>
      </c>
      <c r="E11" s="417">
        <v>244593400</v>
      </c>
      <c r="F11" s="140">
        <v>180218897</v>
      </c>
      <c r="G11" s="141">
        <v>61337819.729999997</v>
      </c>
      <c r="H11" s="241">
        <f t="shared" ref="H11:H16" si="0">G11/F11</f>
        <v>0.34035176527575794</v>
      </c>
    </row>
    <row r="12" spans="1:10" ht="21.75" customHeight="1" x14ac:dyDescent="0.25">
      <c r="A12" s="231" t="s">
        <v>438</v>
      </c>
      <c r="B12" s="544"/>
      <c r="C12" s="544"/>
      <c r="D12" s="392" t="s">
        <v>120</v>
      </c>
      <c r="E12" s="417">
        <v>53000000</v>
      </c>
      <c r="F12" s="417">
        <v>3500000</v>
      </c>
      <c r="G12" s="418">
        <v>0</v>
      </c>
      <c r="H12" s="241">
        <f t="shared" si="0"/>
        <v>0</v>
      </c>
    </row>
    <row r="13" spans="1:10" ht="24" customHeight="1" x14ac:dyDescent="0.25">
      <c r="A13" s="231" t="s">
        <v>458</v>
      </c>
      <c r="B13" s="544"/>
      <c r="C13" s="544"/>
      <c r="D13" s="546" t="s">
        <v>213</v>
      </c>
      <c r="E13" s="417">
        <v>793855725</v>
      </c>
      <c r="F13" s="417">
        <v>329657297</v>
      </c>
      <c r="G13" s="418">
        <v>83709925.769999996</v>
      </c>
      <c r="H13" s="241">
        <f t="shared" si="0"/>
        <v>0.2539301466455936</v>
      </c>
      <c r="I13" s="341"/>
      <c r="J13" s="343"/>
    </row>
    <row r="14" spans="1:10" ht="23.25" customHeight="1" x14ac:dyDescent="0.25">
      <c r="A14" s="231" t="s">
        <v>457</v>
      </c>
      <c r="B14" s="544"/>
      <c r="C14" s="544"/>
      <c r="D14" s="546"/>
      <c r="E14" s="417">
        <v>412367155</v>
      </c>
      <c r="F14" s="417">
        <v>127357730</v>
      </c>
      <c r="G14" s="418">
        <v>32225851.25</v>
      </c>
      <c r="H14" s="241">
        <f t="shared" si="0"/>
        <v>0.25303412089709826</v>
      </c>
      <c r="I14" s="341"/>
      <c r="J14" s="343"/>
    </row>
    <row r="15" spans="1:10" ht="23.25" customHeight="1" x14ac:dyDescent="0.25">
      <c r="A15" s="231" t="s">
        <v>453</v>
      </c>
      <c r="B15" s="544"/>
      <c r="C15" s="544" t="s">
        <v>388</v>
      </c>
      <c r="D15" s="546" t="s">
        <v>138</v>
      </c>
      <c r="E15" s="417">
        <v>84000000</v>
      </c>
      <c r="F15" s="417">
        <v>51207218</v>
      </c>
      <c r="G15" s="418">
        <v>30206080.48</v>
      </c>
      <c r="H15" s="241">
        <f t="shared" si="0"/>
        <v>0.5898793502119174</v>
      </c>
      <c r="I15" s="341"/>
      <c r="J15" s="341"/>
    </row>
    <row r="16" spans="1:10" ht="23.25" customHeight="1" thickBot="1" x14ac:dyDescent="0.3">
      <c r="A16" s="267" t="s">
        <v>456</v>
      </c>
      <c r="B16" s="545"/>
      <c r="C16" s="545"/>
      <c r="D16" s="547"/>
      <c r="E16" s="419">
        <v>195049000</v>
      </c>
      <c r="F16" s="419">
        <v>51118667</v>
      </c>
      <c r="G16" s="420">
        <v>12174905.99</v>
      </c>
      <c r="H16" s="269">
        <f t="shared" si="0"/>
        <v>0.23816947319850887</v>
      </c>
      <c r="I16" s="341"/>
      <c r="J16" s="341"/>
    </row>
    <row r="17" spans="1:8" ht="31.5" x14ac:dyDescent="0.25">
      <c r="A17" s="424" t="s">
        <v>380</v>
      </c>
      <c r="B17" s="543" t="s">
        <v>332</v>
      </c>
      <c r="C17" s="543" t="s">
        <v>298</v>
      </c>
      <c r="D17" s="391" t="s">
        <v>371</v>
      </c>
      <c r="E17" s="431">
        <v>85849498</v>
      </c>
      <c r="F17" s="425">
        <v>0</v>
      </c>
      <c r="G17" s="426">
        <v>0</v>
      </c>
      <c r="H17" s="427">
        <v>0</v>
      </c>
    </row>
    <row r="18" spans="1:8" ht="31.5" x14ac:dyDescent="0.25">
      <c r="A18" s="231" t="s">
        <v>137</v>
      </c>
      <c r="B18" s="544"/>
      <c r="C18" s="544"/>
      <c r="D18" s="273" t="s">
        <v>180</v>
      </c>
      <c r="E18" s="428">
        <v>149932320</v>
      </c>
      <c r="F18" s="134">
        <v>47594559</v>
      </c>
      <c r="G18" s="141">
        <v>0</v>
      </c>
      <c r="H18" s="241">
        <f t="shared" ref="H18:H24" si="1">G18/F18</f>
        <v>0</v>
      </c>
    </row>
    <row r="19" spans="1:8" ht="47.25" x14ac:dyDescent="0.25">
      <c r="A19" s="231" t="s">
        <v>351</v>
      </c>
      <c r="B19" s="544"/>
      <c r="C19" s="544"/>
      <c r="D19" s="273" t="s">
        <v>443</v>
      </c>
      <c r="E19" s="429">
        <v>84218182</v>
      </c>
      <c r="F19" s="153">
        <v>3490844</v>
      </c>
      <c r="G19" s="412">
        <v>3490843.02</v>
      </c>
      <c r="H19" s="413">
        <f t="shared" ref="H19" si="2">G19/F19</f>
        <v>0.99999971926559883</v>
      </c>
    </row>
    <row r="20" spans="1:8" ht="39.75" customHeight="1" x14ac:dyDescent="0.25">
      <c r="A20" s="231" t="s">
        <v>454</v>
      </c>
      <c r="B20" s="544"/>
      <c r="C20" s="544"/>
      <c r="D20" s="273" t="s">
        <v>455</v>
      </c>
      <c r="E20" s="429">
        <v>0</v>
      </c>
      <c r="F20" s="153">
        <v>0</v>
      </c>
      <c r="G20" s="412">
        <v>0</v>
      </c>
      <c r="H20" s="413">
        <v>0</v>
      </c>
    </row>
    <row r="21" spans="1:8" ht="30.75" customHeight="1" x14ac:dyDescent="0.25">
      <c r="A21" s="231" t="s">
        <v>442</v>
      </c>
      <c r="B21" s="544"/>
      <c r="C21" s="544"/>
      <c r="D21" s="273" t="s">
        <v>440</v>
      </c>
      <c r="E21" s="428">
        <v>0</v>
      </c>
      <c r="F21" s="134">
        <v>0</v>
      </c>
      <c r="G21" s="141">
        <v>0</v>
      </c>
      <c r="H21" s="241">
        <v>0</v>
      </c>
    </row>
    <row r="22" spans="1:8" ht="34.5" customHeight="1" x14ac:dyDescent="0.25">
      <c r="A22" s="231" t="s">
        <v>439</v>
      </c>
      <c r="B22" s="544"/>
      <c r="C22" s="544"/>
      <c r="D22" s="273" t="s">
        <v>441</v>
      </c>
      <c r="E22" s="428">
        <v>0</v>
      </c>
      <c r="F22" s="134">
        <v>0</v>
      </c>
      <c r="G22" s="141">
        <v>0</v>
      </c>
      <c r="H22" s="241">
        <v>0</v>
      </c>
    </row>
    <row r="23" spans="1:8" ht="35.25" customHeight="1" thickBot="1" x14ac:dyDescent="0.3">
      <c r="A23" s="267" t="s">
        <v>444</v>
      </c>
      <c r="B23" s="545"/>
      <c r="C23" s="545"/>
      <c r="D23" s="433" t="s">
        <v>445</v>
      </c>
      <c r="E23" s="437">
        <v>0</v>
      </c>
      <c r="F23" s="143">
        <v>0</v>
      </c>
      <c r="G23" s="268">
        <v>0</v>
      </c>
      <c r="H23" s="269">
        <v>0</v>
      </c>
    </row>
    <row r="24" spans="1:8" ht="37.5" customHeight="1" thickBot="1" x14ac:dyDescent="0.3">
      <c r="A24" s="434" t="s">
        <v>393</v>
      </c>
      <c r="B24" s="423" t="s">
        <v>396</v>
      </c>
      <c r="C24" s="423" t="s">
        <v>298</v>
      </c>
      <c r="D24" s="435" t="s">
        <v>394</v>
      </c>
      <c r="E24" s="430">
        <v>747783000</v>
      </c>
      <c r="F24" s="414">
        <v>702042500</v>
      </c>
      <c r="G24" s="415">
        <v>50880834.899999999</v>
      </c>
      <c r="H24" s="416">
        <f t="shared" si="1"/>
        <v>7.2475434037113137E-2</v>
      </c>
    </row>
    <row r="25" spans="1:8" ht="22.5" customHeight="1" thickBot="1" x14ac:dyDescent="0.3">
      <c r="A25" s="531" t="s">
        <v>23</v>
      </c>
      <c r="B25" s="532"/>
      <c r="C25" s="532"/>
      <c r="D25" s="533"/>
      <c r="E25" s="374">
        <f>SUM(E10:E24)</f>
        <v>3112488280</v>
      </c>
      <c r="F25" s="146">
        <f>SUM(F10:F24)</f>
        <v>1637495823</v>
      </c>
      <c r="G25" s="146">
        <f>SUM(G10:G24)</f>
        <v>339823364.97999996</v>
      </c>
      <c r="H25" s="334">
        <f>+G25/F25</f>
        <v>0.2075262484379479</v>
      </c>
    </row>
    <row r="26" spans="1:8" ht="15.75" x14ac:dyDescent="0.2">
      <c r="A26" s="85" t="s">
        <v>410</v>
      </c>
      <c r="B26" s="224"/>
      <c r="C26" s="224"/>
      <c r="D26" s="87"/>
      <c r="E26" s="88"/>
      <c r="F26" s="88"/>
      <c r="G26" s="84"/>
      <c r="H26" s="104"/>
    </row>
    <row r="27" spans="1:8" ht="15.75" customHeight="1" x14ac:dyDescent="0.25">
      <c r="A27" s="394" t="s">
        <v>446</v>
      </c>
    </row>
    <row r="28" spans="1:8" ht="15.75" customHeight="1" x14ac:dyDescent="0.25">
      <c r="D28" s="97"/>
      <c r="E28" s="2"/>
    </row>
    <row r="29" spans="1:8" ht="15.75" customHeight="1" x14ac:dyDescent="0.25"/>
    <row r="30" spans="1:8" ht="15.75" customHeight="1" x14ac:dyDescent="0.25"/>
    <row r="31" spans="1:8" ht="15.75" customHeight="1" x14ac:dyDescent="0.25"/>
    <row r="32" spans="1:8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</sheetData>
  <mergeCells count="17">
    <mergeCell ref="A2:H2"/>
    <mergeCell ref="A3:H3"/>
    <mergeCell ref="A25:D25"/>
    <mergeCell ref="A6:H6"/>
    <mergeCell ref="D8:D9"/>
    <mergeCell ref="E8:F8"/>
    <mergeCell ref="G8:H8"/>
    <mergeCell ref="A8:A9"/>
    <mergeCell ref="B8:B9"/>
    <mergeCell ref="C8:C9"/>
    <mergeCell ref="B17:B23"/>
    <mergeCell ref="C17:C23"/>
    <mergeCell ref="D13:D14"/>
    <mergeCell ref="D15:D16"/>
    <mergeCell ref="B10:B16"/>
    <mergeCell ref="C10:C14"/>
    <mergeCell ref="C15:C16"/>
  </mergeCells>
  <pageMargins left="0.62992125984251968" right="0.23622047244094491" top="0.55118110236220474" bottom="0.74803149606299213" header="0.31496062992125984" footer="0.31496062992125984"/>
  <pageSetup scale="6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tabColor rgb="FF2E75B5"/>
  </sheetPr>
  <dimension ref="B1:K1000"/>
  <sheetViews>
    <sheetView view="pageBreakPreview" topLeftCell="A44" zoomScale="80" zoomScaleNormal="70" zoomScaleSheetLayoutView="80" workbookViewId="0">
      <selection activeCell="G50" sqref="G50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3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49" t="s">
        <v>25</v>
      </c>
      <c r="C5" s="551" t="s">
        <v>26</v>
      </c>
      <c r="D5" s="551" t="s">
        <v>27</v>
      </c>
      <c r="E5" s="553" t="s">
        <v>28</v>
      </c>
      <c r="F5" s="554"/>
      <c r="G5" s="561" t="s">
        <v>29</v>
      </c>
      <c r="H5" s="554"/>
      <c r="I5" s="559" t="s">
        <v>32</v>
      </c>
    </row>
    <row r="6" spans="2:11" ht="42.75" customHeight="1" x14ac:dyDescent="0.25">
      <c r="B6" s="550"/>
      <c r="C6" s="552"/>
      <c r="D6" s="552"/>
      <c r="E6" s="50" t="s">
        <v>30</v>
      </c>
      <c r="F6" s="50" t="s">
        <v>5</v>
      </c>
      <c r="G6" s="51" t="s">
        <v>6</v>
      </c>
      <c r="H6" s="52" t="s">
        <v>31</v>
      </c>
      <c r="I6" s="560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20899181.260000002</v>
      </c>
      <c r="H7" s="74">
        <f>G7/F7</f>
        <v>0.23158429655120907</v>
      </c>
      <c r="I7" s="63">
        <v>60132</v>
      </c>
    </row>
    <row r="8" spans="2:11" ht="98.25" customHeight="1" x14ac:dyDescent="0.25">
      <c r="B8" s="29" t="s">
        <v>52</v>
      </c>
      <c r="C8" s="562" t="s">
        <v>117</v>
      </c>
      <c r="D8" s="20" t="s">
        <v>87</v>
      </c>
      <c r="E8" s="56">
        <v>48600000</v>
      </c>
      <c r="F8" s="56">
        <v>36801647</v>
      </c>
      <c r="G8" s="56">
        <v>33701645.359999999</v>
      </c>
      <c r="H8" s="75">
        <f t="shared" ref="H8:H49" si="0">G8/F8</f>
        <v>0.91576459499217522</v>
      </c>
      <c r="I8" s="64">
        <v>208415</v>
      </c>
    </row>
    <row r="9" spans="2:11" ht="76.5" customHeight="1" x14ac:dyDescent="0.25">
      <c r="B9" s="29" t="s">
        <v>53</v>
      </c>
      <c r="C9" s="563"/>
      <c r="D9" s="20" t="s">
        <v>88</v>
      </c>
      <c r="E9" s="54">
        <v>26000000</v>
      </c>
      <c r="F9" s="54">
        <v>64544415</v>
      </c>
      <c r="G9" s="54">
        <v>43039997.520000003</v>
      </c>
      <c r="H9" s="74">
        <f t="shared" si="0"/>
        <v>0.66682760266709373</v>
      </c>
      <c r="I9" s="63">
        <v>209024</v>
      </c>
    </row>
    <row r="10" spans="2:11" ht="76.5" customHeight="1" x14ac:dyDescent="0.25">
      <c r="B10" s="29" t="s">
        <v>54</v>
      </c>
      <c r="C10" s="563"/>
      <c r="D10" s="20" t="s">
        <v>89</v>
      </c>
      <c r="E10" s="56">
        <v>54304761</v>
      </c>
      <c r="F10" s="56">
        <v>22739140</v>
      </c>
      <c r="G10" s="56">
        <v>21129834.43</v>
      </c>
      <c r="H10" s="75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63"/>
      <c r="D11" s="20" t="s">
        <v>90</v>
      </c>
      <c r="E11" s="56">
        <v>23191912</v>
      </c>
      <c r="F11" s="56">
        <v>3000000</v>
      </c>
      <c r="G11" s="56">
        <v>0</v>
      </c>
      <c r="H11" s="75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63"/>
      <c r="D12" s="20" t="s">
        <v>91</v>
      </c>
      <c r="E12" s="56">
        <v>41347830</v>
      </c>
      <c r="F12" s="56">
        <v>5100000</v>
      </c>
      <c r="G12" s="56">
        <v>459062.26</v>
      </c>
      <c r="H12" s="75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63"/>
      <c r="D13" s="20" t="s">
        <v>92</v>
      </c>
      <c r="E13" s="56">
        <v>50319389</v>
      </c>
      <c r="F13" s="56">
        <v>20946675</v>
      </c>
      <c r="G13" s="56">
        <v>20889071.260000002</v>
      </c>
      <c r="H13" s="75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63"/>
      <c r="D14" s="20" t="s">
        <v>93</v>
      </c>
      <c r="E14" s="56">
        <v>23281973</v>
      </c>
      <c r="F14" s="56">
        <v>728638</v>
      </c>
      <c r="G14" s="56">
        <v>728484.87</v>
      </c>
      <c r="H14" s="75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63"/>
      <c r="D15" s="20" t="s">
        <v>94</v>
      </c>
      <c r="E15" s="56">
        <v>3300636</v>
      </c>
      <c r="F15" s="56">
        <v>10930680</v>
      </c>
      <c r="G15" s="56">
        <v>9805023.3300000001</v>
      </c>
      <c r="H15" s="75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63"/>
      <c r="D16" s="20" t="s">
        <v>33</v>
      </c>
      <c r="E16" s="56">
        <v>0</v>
      </c>
      <c r="F16" s="56">
        <v>12643524</v>
      </c>
      <c r="G16" s="56">
        <v>8255621.6500000004</v>
      </c>
      <c r="H16" s="57">
        <f t="shared" si="0"/>
        <v>0.65295258268185363</v>
      </c>
      <c r="I16" s="64">
        <v>228252</v>
      </c>
      <c r="J16" s="42"/>
    </row>
    <row r="17" spans="2:9" ht="76.5" customHeight="1" x14ac:dyDescent="0.25">
      <c r="B17" s="29" t="s">
        <v>58</v>
      </c>
      <c r="C17" s="564"/>
      <c r="D17" s="20" t="s">
        <v>34</v>
      </c>
      <c r="E17" s="54">
        <v>0</v>
      </c>
      <c r="F17" s="54">
        <v>12886032</v>
      </c>
      <c r="G17" s="54">
        <v>684757.25</v>
      </c>
      <c r="H17" s="55">
        <f t="shared" si="0"/>
        <v>5.313949631663184E-2</v>
      </c>
      <c r="I17" s="64">
        <v>228343</v>
      </c>
    </row>
    <row r="18" spans="2:9" ht="76.5" customHeight="1" x14ac:dyDescent="0.25">
      <c r="B18" s="29" t="s">
        <v>59</v>
      </c>
      <c r="C18" s="565" t="s">
        <v>118</v>
      </c>
      <c r="D18" s="20" t="s">
        <v>95</v>
      </c>
      <c r="E18" s="56">
        <v>147845465</v>
      </c>
      <c r="F18" s="56">
        <v>83478936</v>
      </c>
      <c r="G18" s="56">
        <v>82602280.510000005</v>
      </c>
      <c r="H18" s="75">
        <f t="shared" si="0"/>
        <v>0.98949848270706287</v>
      </c>
      <c r="I18" s="64">
        <v>34968</v>
      </c>
    </row>
    <row r="19" spans="2:9" ht="76.5" customHeight="1" x14ac:dyDescent="0.25">
      <c r="B19" s="29" t="s">
        <v>60</v>
      </c>
      <c r="C19" s="566"/>
      <c r="D19" s="20" t="s">
        <v>96</v>
      </c>
      <c r="E19" s="56">
        <v>60000000</v>
      </c>
      <c r="F19" s="56">
        <v>76600000</v>
      </c>
      <c r="G19" s="56">
        <v>71396398.120000005</v>
      </c>
      <c r="H19" s="75">
        <f t="shared" si="0"/>
        <v>0.9320678605744126</v>
      </c>
      <c r="I19" s="64">
        <v>116535</v>
      </c>
    </row>
    <row r="20" spans="2:9" ht="76.5" customHeight="1" x14ac:dyDescent="0.25">
      <c r="B20" s="29" t="s">
        <v>59</v>
      </c>
      <c r="C20" s="566"/>
      <c r="D20" s="20" t="s">
        <v>97</v>
      </c>
      <c r="E20" s="56">
        <v>133231886</v>
      </c>
      <c r="F20" s="56">
        <v>10134533</v>
      </c>
      <c r="G20" s="56">
        <v>0</v>
      </c>
      <c r="H20" s="75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65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75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66"/>
      <c r="D22" s="31" t="s">
        <v>99</v>
      </c>
      <c r="E22" s="58">
        <v>45347603</v>
      </c>
      <c r="F22" s="58">
        <v>45347603</v>
      </c>
      <c r="G22" s="58">
        <v>6697145.1500000004</v>
      </c>
      <c r="H22" s="76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55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75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56"/>
      <c r="D24" s="20" t="s">
        <v>35</v>
      </c>
      <c r="E24" s="56">
        <v>0</v>
      </c>
      <c r="F24" s="56">
        <v>12316168</v>
      </c>
      <c r="G24" s="56">
        <v>0</v>
      </c>
      <c r="H24" s="57">
        <f t="shared" si="0"/>
        <v>0</v>
      </c>
      <c r="I24" s="67">
        <v>228035</v>
      </c>
    </row>
    <row r="25" spans="2:9" ht="90" customHeight="1" x14ac:dyDescent="0.25">
      <c r="B25" s="34" t="s">
        <v>64</v>
      </c>
      <c r="C25" s="556"/>
      <c r="D25" s="20" t="s">
        <v>36</v>
      </c>
      <c r="E25" s="56">
        <v>0</v>
      </c>
      <c r="F25" s="56">
        <v>7441805</v>
      </c>
      <c r="G25" s="56">
        <v>224087.69</v>
      </c>
      <c r="H25" s="57">
        <f t="shared" si="0"/>
        <v>3.0112007772307929E-2</v>
      </c>
      <c r="I25" s="67">
        <v>228061</v>
      </c>
    </row>
    <row r="26" spans="2:9" ht="90" customHeight="1" x14ac:dyDescent="0.25">
      <c r="B26" s="36" t="s">
        <v>65</v>
      </c>
      <c r="C26" s="557"/>
      <c r="D26" s="35"/>
      <c r="E26" s="56">
        <v>0</v>
      </c>
      <c r="F26" s="56">
        <v>19153043</v>
      </c>
      <c r="G26" s="56">
        <v>19106005.960000001</v>
      </c>
      <c r="H26" s="57">
        <f t="shared" si="0"/>
        <v>0.99754414794557711</v>
      </c>
      <c r="I26" s="61">
        <v>228251</v>
      </c>
    </row>
    <row r="27" spans="2:9" ht="90" customHeight="1" x14ac:dyDescent="0.25">
      <c r="B27" s="34" t="s">
        <v>122</v>
      </c>
      <c r="C27" s="567" t="s">
        <v>74</v>
      </c>
      <c r="D27" s="35"/>
      <c r="E27" s="56">
        <v>12730500</v>
      </c>
      <c r="F27" s="56">
        <v>0</v>
      </c>
      <c r="G27" s="56">
        <v>0</v>
      </c>
      <c r="H27" s="75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68"/>
      <c r="D28" s="35"/>
      <c r="E28" s="56">
        <v>40000000</v>
      </c>
      <c r="F28" s="56">
        <v>2778672</v>
      </c>
      <c r="G28" s="56">
        <v>1200000</v>
      </c>
      <c r="H28" s="75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68"/>
      <c r="D29" s="38" t="s">
        <v>101</v>
      </c>
      <c r="E29" s="56">
        <v>23750000</v>
      </c>
      <c r="F29" s="56">
        <v>0</v>
      </c>
      <c r="G29" s="56">
        <v>0</v>
      </c>
      <c r="H29" s="75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68"/>
      <c r="D30" s="38" t="s">
        <v>102</v>
      </c>
      <c r="E30" s="56">
        <v>1300000</v>
      </c>
      <c r="F30" s="56">
        <v>34248424</v>
      </c>
      <c r="G30" s="56">
        <v>0</v>
      </c>
      <c r="H30" s="75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68"/>
      <c r="D31" s="38" t="s">
        <v>103</v>
      </c>
      <c r="E31" s="56">
        <v>31881336</v>
      </c>
      <c r="F31" s="56">
        <v>31881336</v>
      </c>
      <c r="G31" s="56">
        <v>1223010.24</v>
      </c>
      <c r="H31" s="75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68"/>
      <c r="D32" s="38" t="s">
        <v>104</v>
      </c>
      <c r="E32" s="56">
        <v>46050000</v>
      </c>
      <c r="F32" s="56">
        <v>35744431</v>
      </c>
      <c r="G32" s="56">
        <v>30167081.219999999</v>
      </c>
      <c r="H32" s="75">
        <f t="shared" si="0"/>
        <v>0.84396590954266415</v>
      </c>
      <c r="I32" s="62">
        <v>189499</v>
      </c>
    </row>
    <row r="33" spans="2:10" ht="90" customHeight="1" x14ac:dyDescent="0.25">
      <c r="B33" s="37" t="s">
        <v>69</v>
      </c>
      <c r="C33" s="568"/>
      <c r="D33" s="38"/>
      <c r="E33" s="56">
        <v>0</v>
      </c>
      <c r="F33" s="56">
        <v>126770500</v>
      </c>
      <c r="G33" s="56">
        <v>76363701.480000004</v>
      </c>
      <c r="H33" s="57">
        <f t="shared" si="0"/>
        <v>0.60237753641422886</v>
      </c>
      <c r="I33" s="62">
        <v>190108</v>
      </c>
    </row>
    <row r="34" spans="2:10" ht="90" customHeight="1" x14ac:dyDescent="0.25">
      <c r="B34" s="37" t="s">
        <v>70</v>
      </c>
      <c r="C34" s="568"/>
      <c r="D34" s="38"/>
      <c r="E34" s="56">
        <v>0</v>
      </c>
      <c r="F34" s="56">
        <v>11510337</v>
      </c>
      <c r="G34" s="56">
        <v>4184226.09</v>
      </c>
      <c r="H34" s="57">
        <f t="shared" si="0"/>
        <v>0.36351899079931366</v>
      </c>
      <c r="I34" s="62">
        <v>190122</v>
      </c>
    </row>
    <row r="35" spans="2:10" ht="90" customHeight="1" x14ac:dyDescent="0.25">
      <c r="B35" s="37" t="s">
        <v>71</v>
      </c>
      <c r="C35" s="568"/>
      <c r="D35" s="38" t="s">
        <v>105</v>
      </c>
      <c r="E35" s="56">
        <v>16100000</v>
      </c>
      <c r="F35" s="56">
        <v>1200000</v>
      </c>
      <c r="G35" s="56">
        <v>981253.77</v>
      </c>
      <c r="H35" s="75">
        <f t="shared" si="0"/>
        <v>0.81771147499999997</v>
      </c>
      <c r="I35" s="62">
        <v>221005</v>
      </c>
    </row>
    <row r="36" spans="2:10" ht="90" customHeight="1" x14ac:dyDescent="0.25">
      <c r="B36" s="37" t="s">
        <v>72</v>
      </c>
      <c r="C36" s="568"/>
      <c r="D36" s="38" t="s">
        <v>106</v>
      </c>
      <c r="E36" s="56">
        <v>27524022</v>
      </c>
      <c r="F36" s="56">
        <v>27524022</v>
      </c>
      <c r="G36" s="56">
        <v>3474885.01</v>
      </c>
      <c r="H36" s="75">
        <f t="shared" si="0"/>
        <v>0.12624917281347905</v>
      </c>
      <c r="I36" s="62">
        <v>72220</v>
      </c>
    </row>
    <row r="37" spans="2:10" ht="90" customHeight="1" x14ac:dyDescent="0.25">
      <c r="B37" s="37" t="s">
        <v>73</v>
      </c>
      <c r="C37" s="568"/>
      <c r="D37" s="38" t="s">
        <v>107</v>
      </c>
      <c r="E37" s="56">
        <v>193950000</v>
      </c>
      <c r="F37" s="56">
        <v>0</v>
      </c>
      <c r="G37" s="56">
        <v>0</v>
      </c>
      <c r="H37" s="75" t="e">
        <f t="shared" si="0"/>
        <v>#DIV/0!</v>
      </c>
      <c r="I37" s="62">
        <v>95927</v>
      </c>
    </row>
    <row r="38" spans="2:10" ht="90" customHeight="1" x14ac:dyDescent="0.25">
      <c r="B38" s="37" t="s">
        <v>68</v>
      </c>
      <c r="C38" s="569"/>
      <c r="D38" s="38" t="s">
        <v>108</v>
      </c>
      <c r="E38" s="56">
        <v>33517793</v>
      </c>
      <c r="F38" s="56">
        <v>33517793</v>
      </c>
      <c r="G38" s="56">
        <v>7414262.9699999997</v>
      </c>
      <c r="H38" s="75">
        <f t="shared" si="0"/>
        <v>0.22120379375813914</v>
      </c>
      <c r="I38" s="62">
        <v>72219</v>
      </c>
    </row>
    <row r="39" spans="2:10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75">
        <f t="shared" si="0"/>
        <v>0.34821629999999998</v>
      </c>
      <c r="I39" s="62">
        <v>211099</v>
      </c>
    </row>
    <row r="40" spans="2:10" ht="90" customHeight="1" x14ac:dyDescent="0.25">
      <c r="B40" s="37" t="s">
        <v>77</v>
      </c>
      <c r="C40" s="558" t="s">
        <v>121</v>
      </c>
      <c r="D40" s="38"/>
      <c r="E40" s="56">
        <v>0</v>
      </c>
      <c r="F40" s="56">
        <v>2312052</v>
      </c>
      <c r="G40" s="56">
        <v>1931846.46</v>
      </c>
      <c r="H40" s="57">
        <f t="shared" si="0"/>
        <v>0.83555493561563488</v>
      </c>
      <c r="I40" s="62">
        <v>33423</v>
      </c>
      <c r="J40" s="28"/>
    </row>
    <row r="41" spans="2:10" ht="90" customHeight="1" x14ac:dyDescent="0.25">
      <c r="B41" s="37" t="s">
        <v>78</v>
      </c>
      <c r="C41" s="558"/>
      <c r="D41" s="38" t="s">
        <v>110</v>
      </c>
      <c r="E41" s="56">
        <v>624278</v>
      </c>
      <c r="F41" s="56">
        <v>4255053</v>
      </c>
      <c r="G41" s="56">
        <v>1255327.19</v>
      </c>
      <c r="H41" s="75">
        <f t="shared" si="0"/>
        <v>0.29502034169727143</v>
      </c>
      <c r="I41" s="62">
        <v>224376</v>
      </c>
    </row>
    <row r="42" spans="2:10" ht="90" customHeight="1" x14ac:dyDescent="0.25">
      <c r="B42" s="37" t="s">
        <v>79</v>
      </c>
      <c r="C42" s="558"/>
      <c r="D42" s="38" t="s">
        <v>111</v>
      </c>
      <c r="E42" s="56">
        <v>687322</v>
      </c>
      <c r="F42" s="56">
        <v>4980360</v>
      </c>
      <c r="G42" s="56">
        <v>567796.37</v>
      </c>
      <c r="H42" s="75">
        <f t="shared" si="0"/>
        <v>0.11400709386470054</v>
      </c>
      <c r="I42" s="62">
        <v>224215</v>
      </c>
    </row>
    <row r="43" spans="2:10" ht="90" customHeight="1" x14ac:dyDescent="0.25">
      <c r="B43" s="37" t="s">
        <v>79</v>
      </c>
      <c r="C43" s="558"/>
      <c r="D43" s="38" t="s">
        <v>112</v>
      </c>
      <c r="E43" s="56">
        <v>810167</v>
      </c>
      <c r="F43" s="56">
        <v>5029200</v>
      </c>
      <c r="G43" s="56">
        <v>911176.33</v>
      </c>
      <c r="H43" s="75">
        <f t="shared" si="0"/>
        <v>0.18117719120337231</v>
      </c>
      <c r="I43" s="62">
        <v>155983</v>
      </c>
    </row>
    <row r="44" spans="2:10" ht="90" customHeight="1" x14ac:dyDescent="0.25">
      <c r="B44" s="37" t="s">
        <v>80</v>
      </c>
      <c r="C44" s="558" t="s">
        <v>124</v>
      </c>
      <c r="D44" s="38"/>
      <c r="E44" s="56">
        <v>0</v>
      </c>
      <c r="F44" s="56">
        <v>2088359</v>
      </c>
      <c r="G44" s="56">
        <v>915862.74</v>
      </c>
      <c r="H44" s="57">
        <f t="shared" si="0"/>
        <v>0.43855617736222557</v>
      </c>
      <c r="I44" s="62">
        <v>209397</v>
      </c>
      <c r="J44" s="28"/>
    </row>
    <row r="45" spans="2:10" ht="90" customHeight="1" x14ac:dyDescent="0.25">
      <c r="B45" s="37" t="s">
        <v>81</v>
      </c>
      <c r="C45" s="558"/>
      <c r="D45" s="38" t="s">
        <v>113</v>
      </c>
      <c r="E45" s="56">
        <v>632904</v>
      </c>
      <c r="F45" s="56">
        <v>1965365</v>
      </c>
      <c r="G45" s="56">
        <v>716337.04</v>
      </c>
      <c r="H45" s="75">
        <f t="shared" si="0"/>
        <v>0.36448040949136679</v>
      </c>
      <c r="I45" s="62">
        <v>209400</v>
      </c>
    </row>
    <row r="46" spans="2:10" ht="90" customHeight="1" x14ac:dyDescent="0.25">
      <c r="B46" s="37" t="s">
        <v>82</v>
      </c>
      <c r="C46" s="558"/>
      <c r="D46" s="38"/>
      <c r="E46" s="56">
        <v>0</v>
      </c>
      <c r="F46" s="56">
        <v>3430971</v>
      </c>
      <c r="G46" s="56">
        <v>802317.84</v>
      </c>
      <c r="H46" s="57">
        <f t="shared" si="0"/>
        <v>0.23384570723564843</v>
      </c>
      <c r="I46" s="62">
        <v>209399</v>
      </c>
      <c r="J46" s="28"/>
    </row>
    <row r="47" spans="2:10" ht="90" customHeight="1" x14ac:dyDescent="0.25">
      <c r="B47" s="37" t="s">
        <v>83</v>
      </c>
      <c r="C47" s="558"/>
      <c r="D47" s="38"/>
      <c r="E47" s="56">
        <v>0</v>
      </c>
      <c r="F47" s="56">
        <v>3813052</v>
      </c>
      <c r="G47" s="56">
        <v>803993.54</v>
      </c>
      <c r="H47" s="57">
        <f t="shared" si="0"/>
        <v>0.2108530227230051</v>
      </c>
      <c r="I47" s="62">
        <v>209398</v>
      </c>
      <c r="J47" s="28"/>
    </row>
    <row r="48" spans="2:10" ht="90" customHeight="1" x14ac:dyDescent="0.25">
      <c r="B48" s="37" t="s">
        <v>84</v>
      </c>
      <c r="C48" s="558"/>
      <c r="D48" s="38"/>
      <c r="E48" s="56">
        <v>0</v>
      </c>
      <c r="F48" s="56">
        <v>3731490</v>
      </c>
      <c r="G48" s="56">
        <v>461195.38</v>
      </c>
      <c r="H48" s="57">
        <f t="shared" si="0"/>
        <v>0.12359550206485881</v>
      </c>
      <c r="I48" s="62">
        <v>206196</v>
      </c>
      <c r="J48" s="28"/>
    </row>
    <row r="49" spans="2:9" ht="90" customHeight="1" x14ac:dyDescent="0.25">
      <c r="B49" s="37" t="s">
        <v>85</v>
      </c>
      <c r="C49" s="39" t="s">
        <v>74</v>
      </c>
      <c r="D49" s="38" t="s">
        <v>114</v>
      </c>
      <c r="E49" s="56">
        <v>29775000</v>
      </c>
      <c r="F49" s="56">
        <v>29495346</v>
      </c>
      <c r="G49" s="56">
        <v>29487468.77</v>
      </c>
      <c r="H49" s="75">
        <f t="shared" si="0"/>
        <v>0.99973293312104217</v>
      </c>
      <c r="I49" s="62">
        <v>130902</v>
      </c>
    </row>
    <row r="50" spans="2:9" ht="36" customHeight="1" x14ac:dyDescent="0.25">
      <c r="B50" s="40" t="s">
        <v>47</v>
      </c>
      <c r="C50" s="41"/>
      <c r="D50" s="41"/>
      <c r="E50" s="59">
        <f>SUM(E7:E49)</f>
        <v>1314204517</v>
      </c>
      <c r="F50" s="59">
        <f t="shared" ref="F50:G50" si="1">SUM(F7:F49)</f>
        <v>957530805</v>
      </c>
      <c r="G50" s="59">
        <f t="shared" si="1"/>
        <v>526300495.14999998</v>
      </c>
      <c r="H50" s="60">
        <f>+G50/F50</f>
        <v>0.54964340823478774</v>
      </c>
      <c r="I50" s="41"/>
    </row>
    <row r="51" spans="2:9" ht="36" customHeight="1" x14ac:dyDescent="0.25">
      <c r="B51" s="40"/>
      <c r="C51" s="41"/>
      <c r="D51" s="41"/>
      <c r="E51" s="69">
        <v>1000566929</v>
      </c>
      <c r="F51" s="69">
        <v>809172097</v>
      </c>
      <c r="G51" s="69">
        <v>480779391.19999999</v>
      </c>
      <c r="H51" s="70"/>
      <c r="I51" s="41"/>
    </row>
    <row r="52" spans="2:9" ht="36" customHeight="1" x14ac:dyDescent="0.25">
      <c r="B52" s="40"/>
      <c r="C52" s="41"/>
      <c r="D52" s="41"/>
      <c r="E52" s="69">
        <f>+E50-E51</f>
        <v>313637588</v>
      </c>
      <c r="F52" s="69">
        <f>+F50-F51</f>
        <v>148358708</v>
      </c>
      <c r="G52" s="69">
        <f>+G50-G51</f>
        <v>45521103.949999988</v>
      </c>
      <c r="H52" s="70"/>
      <c r="I52" s="41"/>
    </row>
    <row r="53" spans="2:9" ht="15.75" customHeight="1" x14ac:dyDescent="0.25"/>
    <row r="54" spans="2:9" ht="15.75" customHeight="1" x14ac:dyDescent="0.25"/>
    <row r="55" spans="2:9" ht="15.75" customHeight="1" x14ac:dyDescent="0.25"/>
    <row r="56" spans="2:9" ht="15.75" customHeight="1" x14ac:dyDescent="0.25"/>
    <row r="57" spans="2:9" ht="15.75" customHeight="1" x14ac:dyDescent="0.25"/>
    <row r="58" spans="2:9" ht="15.75" customHeight="1" x14ac:dyDescent="0.25"/>
    <row r="59" spans="2:9" ht="15.75" customHeight="1" x14ac:dyDescent="0.25"/>
    <row r="60" spans="2:9" ht="15.75" customHeight="1" x14ac:dyDescent="0.25"/>
    <row r="61" spans="2:9" ht="15.75" customHeight="1" x14ac:dyDescent="0.25"/>
    <row r="62" spans="2:9" ht="33.75" customHeight="1" x14ac:dyDescent="0.25">
      <c r="B62" s="28"/>
      <c r="C62" s="27"/>
    </row>
    <row r="63" spans="2:9" ht="15.75" customHeight="1" x14ac:dyDescent="0.25"/>
    <row r="64" spans="2:9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3">
    <mergeCell ref="C40:C43"/>
    <mergeCell ref="C44:C48"/>
    <mergeCell ref="I5:I6"/>
    <mergeCell ref="G5:H5"/>
    <mergeCell ref="C8:C17"/>
    <mergeCell ref="C18:C20"/>
    <mergeCell ref="C21:C22"/>
    <mergeCell ref="C27:C38"/>
    <mergeCell ref="B5:B6"/>
    <mergeCell ref="C5:C6"/>
    <mergeCell ref="D5:D6"/>
    <mergeCell ref="E5:F5"/>
    <mergeCell ref="C23:C26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53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tabColor rgb="FF2E75B5"/>
  </sheetPr>
  <dimension ref="B1:K995"/>
  <sheetViews>
    <sheetView view="pageBreakPreview" topLeftCell="A43" zoomScale="80" zoomScaleNormal="70" zoomScaleSheetLayoutView="80" workbookViewId="0">
      <selection activeCell="I17" sqref="I17"/>
    </sheetView>
  </sheetViews>
  <sheetFormatPr baseColWidth="10" defaultColWidth="14.42578125" defaultRowHeight="15" customHeight="1" x14ac:dyDescent="0.25"/>
  <cols>
    <col min="1" max="1" width="5.28515625" style="1" customWidth="1"/>
    <col min="2" max="2" width="38.140625" style="1" customWidth="1"/>
    <col min="3" max="3" width="41.7109375" style="1" customWidth="1"/>
    <col min="4" max="4" width="31" style="1" hidden="1" customWidth="1"/>
    <col min="5" max="5" width="28.28515625" style="1" customWidth="1"/>
    <col min="6" max="6" width="24.28515625" style="1" customWidth="1"/>
    <col min="7" max="7" width="22.42578125" style="1" customWidth="1"/>
    <col min="8" max="8" width="23" style="77" bestFit="1" customWidth="1"/>
    <col min="9" max="9" width="15.28515625" style="1" customWidth="1"/>
    <col min="10" max="10" width="5" style="1" customWidth="1"/>
    <col min="11" max="11" width="17.85546875" style="1" bestFit="1" customWidth="1"/>
    <col min="12" max="19" width="10.7109375" style="1" customWidth="1"/>
    <col min="20" max="16384" width="14.42578125" style="1"/>
  </cols>
  <sheetData>
    <row r="1" spans="2:11" x14ac:dyDescent="0.25">
      <c r="E1" s="2"/>
      <c r="F1" s="2"/>
    </row>
    <row r="2" spans="2:11" x14ac:dyDescent="0.25">
      <c r="E2" s="2"/>
      <c r="F2" s="2"/>
    </row>
    <row r="3" spans="2:11" x14ac:dyDescent="0.25">
      <c r="E3" s="2"/>
      <c r="F3" s="2"/>
    </row>
    <row r="4" spans="2:11" ht="15.75" thickBot="1" x14ac:dyDescent="0.3">
      <c r="E4" s="2"/>
      <c r="F4" s="2"/>
    </row>
    <row r="5" spans="2:11" ht="39" customHeight="1" x14ac:dyDescent="0.25">
      <c r="B5" s="549" t="s">
        <v>25</v>
      </c>
      <c r="C5" s="551" t="s">
        <v>26</v>
      </c>
      <c r="D5" s="551" t="s">
        <v>27</v>
      </c>
      <c r="E5" s="553" t="s">
        <v>28</v>
      </c>
      <c r="F5" s="554"/>
      <c r="G5" s="561" t="s">
        <v>29</v>
      </c>
      <c r="H5" s="554"/>
      <c r="I5" s="559" t="s">
        <v>32</v>
      </c>
    </row>
    <row r="6" spans="2:11" ht="42.75" customHeight="1" x14ac:dyDescent="0.25">
      <c r="B6" s="550"/>
      <c r="C6" s="552"/>
      <c r="D6" s="552"/>
      <c r="E6" s="50" t="s">
        <v>30</v>
      </c>
      <c r="F6" s="50" t="s">
        <v>5</v>
      </c>
      <c r="G6" s="51" t="s">
        <v>6</v>
      </c>
      <c r="H6" s="78" t="s">
        <v>31</v>
      </c>
      <c r="I6" s="560"/>
    </row>
    <row r="7" spans="2:11" ht="94.5" customHeight="1" x14ac:dyDescent="0.25">
      <c r="B7" s="29" t="s">
        <v>51</v>
      </c>
      <c r="C7" s="68" t="s">
        <v>116</v>
      </c>
      <c r="D7" s="20" t="s">
        <v>86</v>
      </c>
      <c r="E7" s="53">
        <v>92216000</v>
      </c>
      <c r="F7" s="53">
        <v>90244380</v>
      </c>
      <c r="G7" s="54">
        <v>16772391.609999999</v>
      </c>
      <c r="H7" s="79">
        <f>G7/F7</f>
        <v>0.185855247828175</v>
      </c>
      <c r="I7" s="63">
        <v>60132</v>
      </c>
    </row>
    <row r="8" spans="2:11" ht="98.25" customHeight="1" x14ac:dyDescent="0.25">
      <c r="B8" s="29" t="s">
        <v>52</v>
      </c>
      <c r="C8" s="562" t="s">
        <v>117</v>
      </c>
      <c r="D8" s="20" t="s">
        <v>87</v>
      </c>
      <c r="E8" s="56">
        <v>48600000</v>
      </c>
      <c r="F8" s="56">
        <v>69459811</v>
      </c>
      <c r="G8" s="56">
        <v>33701645.359999999</v>
      </c>
      <c r="H8" s="80">
        <f t="shared" ref="H8:H44" si="0">G8/F8</f>
        <v>0.48519632971647447</v>
      </c>
      <c r="I8" s="64">
        <v>208415</v>
      </c>
    </row>
    <row r="9" spans="2:11" ht="76.5" customHeight="1" x14ac:dyDescent="0.25">
      <c r="B9" s="29" t="s">
        <v>53</v>
      </c>
      <c r="C9" s="563"/>
      <c r="D9" s="20" t="s">
        <v>88</v>
      </c>
      <c r="E9" s="54">
        <v>26000000</v>
      </c>
      <c r="F9" s="54">
        <v>28173428</v>
      </c>
      <c r="G9" s="54">
        <v>28173426.870000001</v>
      </c>
      <c r="H9" s="79">
        <f t="shared" si="0"/>
        <v>0.99999995989128487</v>
      </c>
      <c r="I9" s="63">
        <v>209024</v>
      </c>
    </row>
    <row r="10" spans="2:11" ht="76.5" customHeight="1" x14ac:dyDescent="0.25">
      <c r="B10" s="29" t="s">
        <v>54</v>
      </c>
      <c r="C10" s="563"/>
      <c r="D10" s="20" t="s">
        <v>89</v>
      </c>
      <c r="E10" s="56">
        <v>54304761</v>
      </c>
      <c r="F10" s="56">
        <v>22739140</v>
      </c>
      <c r="G10" s="56">
        <v>21129834.43</v>
      </c>
      <c r="H10" s="80">
        <f t="shared" si="0"/>
        <v>0.92922750948364796</v>
      </c>
      <c r="I10" s="64">
        <v>209051</v>
      </c>
    </row>
    <row r="11" spans="2:11" ht="76.5" customHeight="1" x14ac:dyDescent="0.25">
      <c r="B11" s="29" t="s">
        <v>55</v>
      </c>
      <c r="C11" s="563"/>
      <c r="D11" s="20" t="s">
        <v>90</v>
      </c>
      <c r="E11" s="56">
        <v>23191912</v>
      </c>
      <c r="F11" s="56">
        <v>3000000</v>
      </c>
      <c r="G11" s="56">
        <v>0</v>
      </c>
      <c r="H11" s="80">
        <f t="shared" si="0"/>
        <v>0</v>
      </c>
      <c r="I11" s="64">
        <v>209677</v>
      </c>
    </row>
    <row r="12" spans="2:11" ht="76.5" customHeight="1" x14ac:dyDescent="0.25">
      <c r="B12" s="29" t="s">
        <v>56</v>
      </c>
      <c r="C12" s="563"/>
      <c r="D12" s="20" t="s">
        <v>91</v>
      </c>
      <c r="E12" s="56">
        <v>41347830</v>
      </c>
      <c r="F12" s="56">
        <v>5100000</v>
      </c>
      <c r="G12" s="56">
        <v>459062.26</v>
      </c>
      <c r="H12" s="80">
        <f t="shared" si="0"/>
        <v>9.0012207843137251E-2</v>
      </c>
      <c r="I12" s="64">
        <v>209678</v>
      </c>
    </row>
    <row r="13" spans="2:11" ht="76.5" customHeight="1" x14ac:dyDescent="0.25">
      <c r="B13" s="29" t="s">
        <v>56</v>
      </c>
      <c r="C13" s="563"/>
      <c r="D13" s="20" t="s">
        <v>92</v>
      </c>
      <c r="E13" s="56">
        <v>50319389</v>
      </c>
      <c r="F13" s="56">
        <v>20946675</v>
      </c>
      <c r="G13" s="56">
        <v>20889071.260000002</v>
      </c>
      <c r="H13" s="80">
        <f t="shared" si="0"/>
        <v>0.99724998167967005</v>
      </c>
      <c r="I13" s="64">
        <v>209682</v>
      </c>
    </row>
    <row r="14" spans="2:11" ht="76.5" customHeight="1" x14ac:dyDescent="0.25">
      <c r="B14" s="29" t="s">
        <v>56</v>
      </c>
      <c r="C14" s="563"/>
      <c r="D14" s="20" t="s">
        <v>93</v>
      </c>
      <c r="E14" s="56">
        <v>23281973</v>
      </c>
      <c r="F14" s="56">
        <v>728638</v>
      </c>
      <c r="G14" s="56">
        <v>728484.87</v>
      </c>
      <c r="H14" s="80">
        <f t="shared" si="0"/>
        <v>0.99978984077141186</v>
      </c>
      <c r="I14" s="64">
        <v>207590</v>
      </c>
    </row>
    <row r="15" spans="2:11" ht="76.5" customHeight="1" x14ac:dyDescent="0.25">
      <c r="B15" s="29" t="s">
        <v>57</v>
      </c>
      <c r="C15" s="563"/>
      <c r="D15" s="20" t="s">
        <v>94</v>
      </c>
      <c r="E15" s="56">
        <v>3300636</v>
      </c>
      <c r="F15" s="56">
        <v>10930680</v>
      </c>
      <c r="G15" s="56">
        <v>9805023.3300000001</v>
      </c>
      <c r="H15" s="80">
        <f t="shared" si="0"/>
        <v>0.89701860542985434</v>
      </c>
      <c r="I15" s="64">
        <v>149860</v>
      </c>
      <c r="K15" s="49"/>
    </row>
    <row r="16" spans="2:11" ht="76.5" customHeight="1" x14ac:dyDescent="0.25">
      <c r="B16" s="29" t="s">
        <v>58</v>
      </c>
      <c r="C16" s="563"/>
      <c r="D16" s="20" t="s">
        <v>33</v>
      </c>
      <c r="E16" s="56">
        <v>0</v>
      </c>
      <c r="F16" s="56">
        <v>12143524</v>
      </c>
      <c r="G16" s="56">
        <v>445696.74</v>
      </c>
      <c r="H16" s="80">
        <f t="shared" si="0"/>
        <v>3.6702421801118025E-2</v>
      </c>
      <c r="I16" s="64">
        <v>228252</v>
      </c>
      <c r="J16" s="42"/>
    </row>
    <row r="17" spans="2:9" ht="76.5" customHeight="1" x14ac:dyDescent="0.25">
      <c r="B17" s="29" t="s">
        <v>58</v>
      </c>
      <c r="C17" s="564"/>
      <c r="D17" s="20" t="s">
        <v>34</v>
      </c>
      <c r="E17" s="54">
        <v>0</v>
      </c>
      <c r="F17" s="54">
        <v>12386032</v>
      </c>
      <c r="G17" s="54">
        <v>398880.6</v>
      </c>
      <c r="H17" s="79">
        <f t="shared" si="0"/>
        <v>3.2204066645395393E-2</v>
      </c>
      <c r="I17" s="64">
        <v>228343</v>
      </c>
    </row>
    <row r="18" spans="2:9" ht="76.5" customHeight="1" x14ac:dyDescent="0.25">
      <c r="B18" s="29" t="s">
        <v>59</v>
      </c>
      <c r="C18" s="565" t="s">
        <v>118</v>
      </c>
      <c r="D18" s="20" t="s">
        <v>95</v>
      </c>
      <c r="E18" s="56">
        <v>147845465</v>
      </c>
      <c r="F18" s="56">
        <v>73090761</v>
      </c>
      <c r="G18" s="56">
        <v>73090760.5</v>
      </c>
      <c r="H18" s="80">
        <f t="shared" si="0"/>
        <v>0.99999999315919008</v>
      </c>
      <c r="I18" s="64">
        <v>34968</v>
      </c>
    </row>
    <row r="19" spans="2:9" ht="76.5" customHeight="1" x14ac:dyDescent="0.25">
      <c r="B19" s="29" t="s">
        <v>60</v>
      </c>
      <c r="C19" s="566"/>
      <c r="D19" s="20" t="s">
        <v>96</v>
      </c>
      <c r="E19" s="56">
        <v>60000000</v>
      </c>
      <c r="F19" s="56">
        <v>76600000</v>
      </c>
      <c r="G19" s="56">
        <v>71241509.659999996</v>
      </c>
      <c r="H19" s="80">
        <f t="shared" si="0"/>
        <v>0.93004581801566577</v>
      </c>
      <c r="I19" s="64">
        <v>116535</v>
      </c>
    </row>
    <row r="20" spans="2:9" ht="76.5" customHeight="1" x14ac:dyDescent="0.25">
      <c r="B20" s="29" t="s">
        <v>59</v>
      </c>
      <c r="C20" s="566"/>
      <c r="D20" s="20" t="s">
        <v>97</v>
      </c>
      <c r="E20" s="56">
        <v>133231886</v>
      </c>
      <c r="F20" s="56">
        <v>10134533</v>
      </c>
      <c r="G20" s="56">
        <v>0</v>
      </c>
      <c r="H20" s="80">
        <f t="shared" si="0"/>
        <v>0</v>
      </c>
      <c r="I20" s="64">
        <v>15149</v>
      </c>
    </row>
    <row r="21" spans="2:9" ht="76.5" customHeight="1" x14ac:dyDescent="0.25">
      <c r="B21" s="29" t="s">
        <v>61</v>
      </c>
      <c r="C21" s="565" t="s">
        <v>119</v>
      </c>
      <c r="D21" s="20" t="s">
        <v>98</v>
      </c>
      <c r="E21" s="56">
        <v>36475246</v>
      </c>
      <c r="F21" s="56">
        <v>36475246</v>
      </c>
      <c r="G21" s="56">
        <v>7322821.6799999997</v>
      </c>
      <c r="H21" s="80">
        <f t="shared" si="0"/>
        <v>0.20076140624246919</v>
      </c>
      <c r="I21" s="64">
        <v>116527</v>
      </c>
    </row>
    <row r="22" spans="2:9" ht="76.5" customHeight="1" x14ac:dyDescent="0.25">
      <c r="B22" s="30" t="s">
        <v>61</v>
      </c>
      <c r="C22" s="566"/>
      <c r="D22" s="31" t="s">
        <v>99</v>
      </c>
      <c r="E22" s="58">
        <v>45347603</v>
      </c>
      <c r="F22" s="58">
        <v>45347603</v>
      </c>
      <c r="G22" s="58">
        <v>6697145.1500000004</v>
      </c>
      <c r="H22" s="81">
        <f t="shared" si="0"/>
        <v>0.14768465601147651</v>
      </c>
      <c r="I22" s="65">
        <v>132258</v>
      </c>
    </row>
    <row r="23" spans="2:9" ht="76.5" customHeight="1" x14ac:dyDescent="0.25">
      <c r="B23" s="32" t="s">
        <v>62</v>
      </c>
      <c r="C23" s="555" t="s">
        <v>120</v>
      </c>
      <c r="D23" s="33" t="s">
        <v>100</v>
      </c>
      <c r="E23" s="56">
        <v>22077494</v>
      </c>
      <c r="F23" s="56">
        <v>18741577</v>
      </c>
      <c r="G23" s="56">
        <v>16149118.109999999</v>
      </c>
      <c r="H23" s="80">
        <f t="shared" si="0"/>
        <v>0.86167338586288655</v>
      </c>
      <c r="I23" s="66">
        <v>209016</v>
      </c>
    </row>
    <row r="24" spans="2:9" ht="76.5" customHeight="1" x14ac:dyDescent="0.25">
      <c r="B24" s="34" t="s">
        <v>63</v>
      </c>
      <c r="C24" s="556"/>
      <c r="D24" s="20" t="s">
        <v>35</v>
      </c>
      <c r="E24" s="56">
        <v>0</v>
      </c>
      <c r="F24" s="56">
        <v>12316168</v>
      </c>
      <c r="G24" s="56">
        <v>0</v>
      </c>
      <c r="H24" s="80">
        <f t="shared" si="0"/>
        <v>0</v>
      </c>
      <c r="I24" s="67">
        <v>228035</v>
      </c>
    </row>
    <row r="25" spans="2:9" ht="90" customHeight="1" x14ac:dyDescent="0.25">
      <c r="B25" s="34" t="s">
        <v>64</v>
      </c>
      <c r="C25" s="556"/>
      <c r="D25" s="20" t="s">
        <v>36</v>
      </c>
      <c r="E25" s="56">
        <v>0</v>
      </c>
      <c r="F25" s="56">
        <v>7441805</v>
      </c>
      <c r="G25" s="56">
        <v>224087.69</v>
      </c>
      <c r="H25" s="80">
        <f t="shared" si="0"/>
        <v>3.0112007772307929E-2</v>
      </c>
      <c r="I25" s="67">
        <v>228061</v>
      </c>
    </row>
    <row r="26" spans="2:9" ht="90" customHeight="1" x14ac:dyDescent="0.25">
      <c r="B26" s="36" t="s">
        <v>65</v>
      </c>
      <c r="C26" s="557"/>
      <c r="D26" s="35"/>
      <c r="E26" s="56">
        <v>0</v>
      </c>
      <c r="F26" s="56">
        <v>11053043</v>
      </c>
      <c r="G26" s="56">
        <v>11024657.18</v>
      </c>
      <c r="H26" s="80">
        <f t="shared" si="0"/>
        <v>0.9974318547390072</v>
      </c>
      <c r="I26" s="61">
        <v>228251</v>
      </c>
    </row>
    <row r="27" spans="2:9" ht="90" customHeight="1" x14ac:dyDescent="0.25">
      <c r="B27" s="34" t="s">
        <v>122</v>
      </c>
      <c r="C27" s="567" t="s">
        <v>74</v>
      </c>
      <c r="D27" s="35"/>
      <c r="E27" s="56">
        <v>12730500</v>
      </c>
      <c r="F27" s="56">
        <v>0</v>
      </c>
      <c r="G27" s="56">
        <v>0</v>
      </c>
      <c r="H27" s="80" t="e">
        <f t="shared" si="0"/>
        <v>#DIV/0!</v>
      </c>
      <c r="I27" s="61">
        <v>221962</v>
      </c>
    </row>
    <row r="28" spans="2:9" ht="90" customHeight="1" x14ac:dyDescent="0.25">
      <c r="B28" s="34" t="s">
        <v>123</v>
      </c>
      <c r="C28" s="568"/>
      <c r="D28" s="35"/>
      <c r="E28" s="56">
        <v>40000000</v>
      </c>
      <c r="F28" s="56">
        <v>2778672</v>
      </c>
      <c r="G28" s="56">
        <v>1200000</v>
      </c>
      <c r="H28" s="80">
        <f t="shared" si="0"/>
        <v>0.43186097531482665</v>
      </c>
      <c r="I28" s="61">
        <v>221965</v>
      </c>
    </row>
    <row r="29" spans="2:9" ht="90" customHeight="1" x14ac:dyDescent="0.25">
      <c r="B29" s="37" t="s">
        <v>66</v>
      </c>
      <c r="C29" s="568"/>
      <c r="D29" s="38" t="s">
        <v>101</v>
      </c>
      <c r="E29" s="56">
        <v>23750000</v>
      </c>
      <c r="F29" s="56">
        <v>0</v>
      </c>
      <c r="G29" s="56">
        <v>0</v>
      </c>
      <c r="H29" s="80" t="e">
        <f t="shared" si="0"/>
        <v>#DIV/0!</v>
      </c>
      <c r="I29" s="62">
        <v>116530</v>
      </c>
    </row>
    <row r="30" spans="2:9" ht="90" customHeight="1" x14ac:dyDescent="0.25">
      <c r="B30" s="37" t="s">
        <v>67</v>
      </c>
      <c r="C30" s="568"/>
      <c r="D30" s="38" t="s">
        <v>102</v>
      </c>
      <c r="E30" s="56">
        <v>1300000</v>
      </c>
      <c r="F30" s="56">
        <v>34248424</v>
      </c>
      <c r="G30" s="56">
        <v>0</v>
      </c>
      <c r="H30" s="80">
        <f t="shared" si="0"/>
        <v>0</v>
      </c>
      <c r="I30" s="62">
        <v>142767</v>
      </c>
    </row>
    <row r="31" spans="2:9" ht="90" customHeight="1" x14ac:dyDescent="0.25">
      <c r="B31" s="37" t="s">
        <v>68</v>
      </c>
      <c r="C31" s="568"/>
      <c r="D31" s="38" t="s">
        <v>103</v>
      </c>
      <c r="E31" s="56">
        <v>31881336</v>
      </c>
      <c r="F31" s="56">
        <v>31881336</v>
      </c>
      <c r="G31" s="56">
        <v>1223010.24</v>
      </c>
      <c r="H31" s="80">
        <f t="shared" si="0"/>
        <v>3.8361323377414297E-2</v>
      </c>
      <c r="I31" s="62">
        <v>167405</v>
      </c>
    </row>
    <row r="32" spans="2:9" ht="90" customHeight="1" x14ac:dyDescent="0.25">
      <c r="B32" s="37" t="s">
        <v>68</v>
      </c>
      <c r="C32" s="568"/>
      <c r="D32" s="38" t="s">
        <v>104</v>
      </c>
      <c r="E32" s="56">
        <v>46050000</v>
      </c>
      <c r="F32" s="56">
        <v>67167773</v>
      </c>
      <c r="G32" s="56">
        <v>30167081.219999999</v>
      </c>
      <c r="H32" s="80">
        <f t="shared" si="0"/>
        <v>0.44913028782419212</v>
      </c>
      <c r="I32" s="62">
        <v>189499</v>
      </c>
    </row>
    <row r="33" spans="2:9" ht="90" customHeight="1" x14ac:dyDescent="0.25">
      <c r="B33" s="37" t="s">
        <v>69</v>
      </c>
      <c r="C33" s="568"/>
      <c r="D33" s="38"/>
      <c r="E33" s="56">
        <v>0</v>
      </c>
      <c r="F33" s="56">
        <v>48103659</v>
      </c>
      <c r="G33" s="56">
        <v>38472344.759999998</v>
      </c>
      <c r="H33" s="80">
        <f t="shared" si="0"/>
        <v>0.79978000758736456</v>
      </c>
      <c r="I33" s="62">
        <v>190108</v>
      </c>
    </row>
    <row r="34" spans="2:9" ht="90" customHeight="1" x14ac:dyDescent="0.25">
      <c r="B34" s="37" t="s">
        <v>70</v>
      </c>
      <c r="C34" s="568"/>
      <c r="D34" s="38"/>
      <c r="E34" s="56">
        <v>0</v>
      </c>
      <c r="F34" s="56">
        <v>11510337</v>
      </c>
      <c r="G34" s="56">
        <v>4184226.09</v>
      </c>
      <c r="H34" s="80">
        <f t="shared" si="0"/>
        <v>0.36351899079931366</v>
      </c>
      <c r="I34" s="62">
        <v>190122</v>
      </c>
    </row>
    <row r="35" spans="2:9" ht="90" customHeight="1" x14ac:dyDescent="0.25">
      <c r="B35" s="37" t="s">
        <v>71</v>
      </c>
      <c r="C35" s="568"/>
      <c r="D35" s="38" t="s">
        <v>105</v>
      </c>
      <c r="E35" s="56">
        <v>16100000</v>
      </c>
      <c r="F35" s="56">
        <v>1200000</v>
      </c>
      <c r="G35" s="56">
        <v>981253.77</v>
      </c>
      <c r="H35" s="80">
        <f t="shared" si="0"/>
        <v>0.81771147499999997</v>
      </c>
      <c r="I35" s="62">
        <v>221005</v>
      </c>
    </row>
    <row r="36" spans="2:9" ht="90" customHeight="1" x14ac:dyDescent="0.25">
      <c r="B36" s="37" t="s">
        <v>72</v>
      </c>
      <c r="C36" s="568"/>
      <c r="D36" s="38" t="s">
        <v>106</v>
      </c>
      <c r="E36" s="56">
        <v>27524022</v>
      </c>
      <c r="F36" s="56">
        <v>27524022</v>
      </c>
      <c r="G36" s="56">
        <v>3474885.01</v>
      </c>
      <c r="H36" s="80">
        <f t="shared" si="0"/>
        <v>0.12624917281347905</v>
      </c>
      <c r="I36" s="62">
        <v>72220</v>
      </c>
    </row>
    <row r="37" spans="2:9" ht="90" customHeight="1" x14ac:dyDescent="0.25">
      <c r="B37" s="37" t="s">
        <v>73</v>
      </c>
      <c r="C37" s="568"/>
      <c r="D37" s="38" t="s">
        <v>107</v>
      </c>
      <c r="E37" s="56">
        <v>193950000</v>
      </c>
      <c r="F37" s="56">
        <v>3100000</v>
      </c>
      <c r="G37" s="56">
        <v>0</v>
      </c>
      <c r="H37" s="80">
        <f t="shared" si="0"/>
        <v>0</v>
      </c>
      <c r="I37" s="62">
        <v>95927</v>
      </c>
    </row>
    <row r="38" spans="2:9" ht="90" customHeight="1" x14ac:dyDescent="0.25">
      <c r="B38" s="37" t="s">
        <v>68</v>
      </c>
      <c r="C38" s="569"/>
      <c r="D38" s="38" t="s">
        <v>108</v>
      </c>
      <c r="E38" s="56">
        <v>33517793</v>
      </c>
      <c r="F38" s="56">
        <v>33517793</v>
      </c>
      <c r="G38" s="56">
        <v>7414262.9699999997</v>
      </c>
      <c r="H38" s="80">
        <f t="shared" si="0"/>
        <v>0.22120379375813914</v>
      </c>
      <c r="I38" s="62">
        <v>72219</v>
      </c>
    </row>
    <row r="39" spans="2:9" ht="90" customHeight="1" x14ac:dyDescent="0.25">
      <c r="B39" s="37" t="s">
        <v>75</v>
      </c>
      <c r="C39" s="39" t="s">
        <v>76</v>
      </c>
      <c r="D39" s="38" t="s">
        <v>109</v>
      </c>
      <c r="E39" s="56">
        <v>47331000</v>
      </c>
      <c r="F39" s="56">
        <v>1000000</v>
      </c>
      <c r="G39" s="56">
        <v>348216.3</v>
      </c>
      <c r="H39" s="80">
        <f t="shared" si="0"/>
        <v>0.34821629999999998</v>
      </c>
      <c r="I39" s="62">
        <v>211099</v>
      </c>
    </row>
    <row r="40" spans="2:9" ht="90" customHeight="1" x14ac:dyDescent="0.25">
      <c r="B40" s="37" t="s">
        <v>78</v>
      </c>
      <c r="C40" s="558"/>
      <c r="D40" s="38" t="s">
        <v>110</v>
      </c>
      <c r="E40" s="56">
        <v>624278</v>
      </c>
      <c r="F40" s="56">
        <v>4255053</v>
      </c>
      <c r="G40" s="56">
        <v>1255327.19</v>
      </c>
      <c r="H40" s="80">
        <f t="shared" si="0"/>
        <v>0.29502034169727143</v>
      </c>
      <c r="I40" s="62">
        <v>224376</v>
      </c>
    </row>
    <row r="41" spans="2:9" ht="90" customHeight="1" x14ac:dyDescent="0.25">
      <c r="B41" s="37" t="s">
        <v>79</v>
      </c>
      <c r="C41" s="558"/>
      <c r="D41" s="38" t="s">
        <v>111</v>
      </c>
      <c r="E41" s="56">
        <v>687322</v>
      </c>
      <c r="F41" s="56">
        <v>4980360</v>
      </c>
      <c r="G41" s="56">
        <v>567796.37</v>
      </c>
      <c r="H41" s="80">
        <f t="shared" si="0"/>
        <v>0.11400709386470054</v>
      </c>
      <c r="I41" s="62">
        <v>224215</v>
      </c>
    </row>
    <row r="42" spans="2:9" ht="90" customHeight="1" x14ac:dyDescent="0.25">
      <c r="B42" s="37" t="s">
        <v>79</v>
      </c>
      <c r="C42" s="558"/>
      <c r="D42" s="38" t="s">
        <v>112</v>
      </c>
      <c r="E42" s="56">
        <v>810167</v>
      </c>
      <c r="F42" s="56">
        <v>5029200</v>
      </c>
      <c r="G42" s="56">
        <v>911176.33</v>
      </c>
      <c r="H42" s="80">
        <f t="shared" si="0"/>
        <v>0.18117719120337231</v>
      </c>
      <c r="I42" s="62">
        <v>155983</v>
      </c>
    </row>
    <row r="43" spans="2:9" ht="90" customHeight="1" x14ac:dyDescent="0.25">
      <c r="B43" s="37" t="s">
        <v>81</v>
      </c>
      <c r="C43" s="39"/>
      <c r="D43" s="38" t="s">
        <v>113</v>
      </c>
      <c r="E43" s="56">
        <v>632904</v>
      </c>
      <c r="F43" s="56">
        <v>1965365</v>
      </c>
      <c r="G43" s="56">
        <v>716337.04</v>
      </c>
      <c r="H43" s="80">
        <f t="shared" si="0"/>
        <v>0.36448040949136679</v>
      </c>
      <c r="I43" s="62">
        <v>209400</v>
      </c>
    </row>
    <row r="44" spans="2:9" ht="90" customHeight="1" x14ac:dyDescent="0.25">
      <c r="B44" s="37" t="s">
        <v>85</v>
      </c>
      <c r="C44" s="39" t="s">
        <v>74</v>
      </c>
      <c r="D44" s="38" t="s">
        <v>114</v>
      </c>
      <c r="E44" s="56">
        <v>29775000</v>
      </c>
      <c r="F44" s="56">
        <v>29495346</v>
      </c>
      <c r="G44" s="56">
        <v>29487468.77</v>
      </c>
      <c r="H44" s="80">
        <f t="shared" si="0"/>
        <v>0.99973293312104217</v>
      </c>
      <c r="I44" s="62">
        <v>130902</v>
      </c>
    </row>
    <row r="45" spans="2:9" ht="36" customHeight="1" x14ac:dyDescent="0.25">
      <c r="B45" s="40" t="s">
        <v>47</v>
      </c>
      <c r="C45" s="41"/>
      <c r="D45" s="41"/>
      <c r="E45" s="59">
        <f>SUM(E7:E44)</f>
        <v>1314204517</v>
      </c>
      <c r="F45" s="59">
        <f>SUM(F7:F44)</f>
        <v>874810384</v>
      </c>
      <c r="G45" s="59">
        <f>SUM(G7:G44)</f>
        <v>438657003.35999995</v>
      </c>
      <c r="H45" s="82">
        <f>+G45/F45</f>
        <v>0.50143095164723139</v>
      </c>
      <c r="I45" s="41"/>
    </row>
    <row r="46" spans="2:9" ht="36" customHeight="1" x14ac:dyDescent="0.25">
      <c r="B46" s="40"/>
      <c r="C46" s="41"/>
      <c r="D46" s="41"/>
      <c r="E46" s="69">
        <v>1000566929</v>
      </c>
      <c r="F46" s="69">
        <v>809172097</v>
      </c>
      <c r="G46" s="69">
        <v>480779391.19999999</v>
      </c>
      <c r="H46" s="83"/>
      <c r="I46" s="41"/>
    </row>
    <row r="47" spans="2:9" ht="36" customHeight="1" x14ac:dyDescent="0.25">
      <c r="B47" s="40"/>
      <c r="C47" s="41"/>
      <c r="D47" s="41"/>
      <c r="E47" s="69">
        <f>+E45-E46</f>
        <v>313637588</v>
      </c>
      <c r="F47" s="69">
        <f>+F45-F46</f>
        <v>65638287</v>
      </c>
      <c r="G47" s="69">
        <f>+G45-G46</f>
        <v>-42122387.840000033</v>
      </c>
      <c r="H47" s="83"/>
      <c r="I47" s="41"/>
    </row>
    <row r="48" spans="2:9" ht="15.75" customHeight="1" x14ac:dyDescent="0.25"/>
    <row r="49" spans="2:3" ht="15.75" customHeight="1" x14ac:dyDescent="0.25"/>
    <row r="50" spans="2:3" ht="15.75" customHeight="1" x14ac:dyDescent="0.25"/>
    <row r="51" spans="2:3" ht="15.75" customHeight="1" x14ac:dyDescent="0.25"/>
    <row r="52" spans="2:3" ht="15.75" customHeight="1" x14ac:dyDescent="0.25"/>
    <row r="53" spans="2:3" ht="15.75" customHeight="1" x14ac:dyDescent="0.25"/>
    <row r="54" spans="2:3" ht="15.75" customHeight="1" x14ac:dyDescent="0.25"/>
    <row r="55" spans="2:3" ht="15.75" customHeight="1" x14ac:dyDescent="0.25"/>
    <row r="56" spans="2:3" ht="15.75" customHeight="1" x14ac:dyDescent="0.25"/>
    <row r="57" spans="2:3" ht="33.75" customHeight="1" x14ac:dyDescent="0.25">
      <c r="B57" s="28"/>
      <c r="C57" s="27"/>
    </row>
    <row r="58" spans="2:3" ht="15.75" customHeight="1" x14ac:dyDescent="0.25"/>
    <row r="59" spans="2:3" ht="15.75" customHeight="1" x14ac:dyDescent="0.25"/>
    <row r="60" spans="2:3" ht="15.75" customHeight="1" x14ac:dyDescent="0.25"/>
    <row r="61" spans="2:3" ht="15.75" customHeight="1" x14ac:dyDescent="0.25"/>
    <row r="62" spans="2:3" ht="15.75" customHeight="1" x14ac:dyDescent="0.25"/>
    <row r="63" spans="2:3" ht="15.75" customHeight="1" x14ac:dyDescent="0.25"/>
    <row r="64" spans="2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mergeCells count="12">
    <mergeCell ref="G5:H5"/>
    <mergeCell ref="I5:I6"/>
    <mergeCell ref="C40:C42"/>
    <mergeCell ref="B5:B6"/>
    <mergeCell ref="C5:C6"/>
    <mergeCell ref="D5:D6"/>
    <mergeCell ref="E5:F5"/>
    <mergeCell ref="C8:C17"/>
    <mergeCell ref="C18:C20"/>
    <mergeCell ref="C21:C22"/>
    <mergeCell ref="C23:C26"/>
    <mergeCell ref="C27:C38"/>
  </mergeCells>
  <pageMargins left="0.25" right="0.25" top="0.75" bottom="0.75" header="0.3" footer="0.3"/>
  <pageSetup scale="49" orientation="portrait" r:id="rId1"/>
  <rowBreaks count="3" manualBreakCount="3">
    <brk id="22" max="9" man="1"/>
    <brk id="38" max="16383" man="1"/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24</vt:i4>
      </vt:variant>
    </vt:vector>
  </HeadingPairs>
  <TitlesOfParts>
    <vt:vector size="47" baseType="lpstr">
      <vt:lpstr>AVANCES </vt:lpstr>
      <vt:lpstr>MINEDUC</vt:lpstr>
      <vt:lpstr>MSPAS</vt:lpstr>
      <vt:lpstr>MINTRAB</vt:lpstr>
      <vt:lpstr>MINECO</vt:lpstr>
      <vt:lpstr>MAGA</vt:lpstr>
      <vt:lpstr>CIV</vt:lpstr>
      <vt:lpstr>MICIVI</vt:lpstr>
      <vt:lpstr>MICIVI sin los q dijo minfin</vt:lpstr>
      <vt:lpstr>MICIVI sin 12 snip</vt:lpstr>
      <vt:lpstr>MICIVI (2)</vt:lpstr>
      <vt:lpstr>MCD</vt:lpstr>
      <vt:lpstr>MARN</vt:lpstr>
      <vt:lpstr>MIDES </vt:lpstr>
      <vt:lpstr>SCEP</vt:lpstr>
      <vt:lpstr>SBS</vt:lpstr>
      <vt:lpstr>SOSEP</vt:lpstr>
      <vt:lpstr>SESAN</vt:lpstr>
      <vt:lpstr>ICTA</vt:lpstr>
      <vt:lpstr>INFOM</vt:lpstr>
      <vt:lpstr>FONTIERRAS </vt:lpstr>
      <vt:lpstr>CONALFA</vt:lpstr>
      <vt:lpstr>INDECA</vt:lpstr>
      <vt:lpstr>'AVANCES '!Área_de_impresión</vt:lpstr>
      <vt:lpstr>CIV!Área_de_impresión</vt:lpstr>
      <vt:lpstr>CONALFA!Área_de_impresión</vt:lpstr>
      <vt:lpstr>'FONTIERRAS '!Área_de_impresión</vt:lpstr>
      <vt:lpstr>ICTA!Área_de_impresión</vt:lpstr>
      <vt:lpstr>INDECA!Área_de_impresión</vt:lpstr>
      <vt:lpstr>INFOM!Área_de_impresión</vt:lpstr>
      <vt:lpstr>MAGA!Área_de_impresión</vt:lpstr>
      <vt:lpstr>MARN!Área_de_impresión</vt:lpstr>
      <vt:lpstr>MCD!Área_de_impresión</vt:lpstr>
      <vt:lpstr>MICIVI!Área_de_impresión</vt:lpstr>
      <vt:lpstr>'MICIVI (2)'!Área_de_impresión</vt:lpstr>
      <vt:lpstr>'MICIVI sin 12 snip'!Área_de_impresión</vt:lpstr>
      <vt:lpstr>'MICIVI sin los q dijo minfin'!Área_de_impresión</vt:lpstr>
      <vt:lpstr>'MIDES '!Área_de_impresión</vt:lpstr>
      <vt:lpstr>MINECO!Área_de_impresión</vt:lpstr>
      <vt:lpstr>MINEDUC!Área_de_impresión</vt:lpstr>
      <vt:lpstr>MINTRAB!Área_de_impresión</vt:lpstr>
      <vt:lpstr>MSPAS!Área_de_impresión</vt:lpstr>
      <vt:lpstr>SBS!Área_de_impresión</vt:lpstr>
      <vt:lpstr>SCEP!Área_de_impresión</vt:lpstr>
      <vt:lpstr>SESAN!Área_de_impresión</vt:lpstr>
      <vt:lpstr>SOSEP!Área_de_impresión</vt:lpstr>
      <vt:lpstr>MAGA!Títulos_a_imprimir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SESAN</dc:creator>
  <cp:lastModifiedBy>Carla Guillen</cp:lastModifiedBy>
  <cp:lastPrinted>2026-04-07T20:55:46Z</cp:lastPrinted>
  <dcterms:created xsi:type="dcterms:W3CDTF">2018-05-17T15:15:15Z</dcterms:created>
  <dcterms:modified xsi:type="dcterms:W3CDTF">2026-06-05T18:26:51Z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ef5eebf9-23b9-4cb1-87cc-28935b9562e9</vt:lpwstr>
  </property>
</Properties>
</file>