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sunun.SESANLOCAL\Desktop\SESAN 2026\EJECUCIÓN POASAN\METAS FINANCIERAS\"/>
    </mc:Choice>
  </mc:AlternateContent>
  <bookViews>
    <workbookView xWindow="0" yWindow="0" windowWidth="21570" windowHeight="8145"/>
  </bookViews>
  <sheets>
    <sheet name="AVANCES " sheetId="27" r:id="rId1"/>
    <sheet name="MINEDUC" sheetId="2" r:id="rId2"/>
    <sheet name="MSPAS" sheetId="3" r:id="rId3"/>
    <sheet name="MINTRAB" sheetId="19" r:id="rId4"/>
    <sheet name="MINECO" sheetId="4" r:id="rId5"/>
    <sheet name="MAGA" sheetId="5" r:id="rId6"/>
    <sheet name="CIV" sheetId="23" r:id="rId7"/>
    <sheet name="MICIVI" sheetId="6" state="hidden" r:id="rId8"/>
    <sheet name="MICIVI sin los q dijo minfin" sheetId="22" state="hidden" r:id="rId9"/>
    <sheet name="MICIVI sin 12 snip" sheetId="21" state="hidden" r:id="rId10"/>
    <sheet name="MICIVI (2)" sheetId="20" state="hidden" r:id="rId11"/>
    <sheet name="MCD" sheetId="28" r:id="rId12"/>
    <sheet name="MARN" sheetId="7" r:id="rId13"/>
    <sheet name="MIDES " sheetId="25" r:id="rId14"/>
    <sheet name="SCEP" sheetId="10" r:id="rId15"/>
    <sheet name="SBS" sheetId="11" r:id="rId16"/>
    <sheet name="SOSEP" sheetId="12" r:id="rId17"/>
    <sheet name="SESAN" sheetId="13" r:id="rId18"/>
    <sheet name="ICTA" sheetId="14" r:id="rId19"/>
    <sheet name="INFOM" sheetId="15" r:id="rId20"/>
    <sheet name="FONTIERRAS " sheetId="18" r:id="rId21"/>
    <sheet name="CONALFA" sheetId="16" r:id="rId22"/>
    <sheet name="INDECA" sheetId="17" r:id="rId23"/>
  </sheets>
  <definedNames>
    <definedName name="_xlnm.Print_Area" localSheetId="0">'AVANCES '!$A$1:$F$29</definedName>
    <definedName name="_xlnm.Print_Area" localSheetId="6">CIV!$A$1:$H$24</definedName>
    <definedName name="_xlnm.Print_Area" localSheetId="21">CONALFA!$A$1:$H$14</definedName>
    <definedName name="_xlnm.Print_Area" localSheetId="20">'FONTIERRAS '!$A$1:$H$15</definedName>
    <definedName name="_xlnm.Print_Area" localSheetId="18">ICTA!$A$1:$H$17</definedName>
    <definedName name="_xlnm.Print_Area" localSheetId="22">INDECA!$A$1:$H$14</definedName>
    <definedName name="_xlnm.Print_Area" localSheetId="19">INFOM!$A$1:$H$18</definedName>
    <definedName name="_xlnm.Print_Area" localSheetId="5">MAGA!$A$1:$H$31</definedName>
    <definedName name="_xlnm.Print_Area" localSheetId="12">MARN!$A$1:$H$14</definedName>
    <definedName name="_xlnm.Print_Area" localSheetId="11">MCD!$A$1:$H$13</definedName>
    <definedName name="_xlnm.Print_Area" localSheetId="7">MICIVI!$A$1:$J$53</definedName>
    <definedName name="_xlnm.Print_Area" localSheetId="10">'MICIVI (2)'!$A$1:$J$58</definedName>
    <definedName name="_xlnm.Print_Area" localSheetId="9">'MICIVI sin 12 snip'!$A$1:$J$53</definedName>
    <definedName name="_xlnm.Print_Area" localSheetId="8">'MICIVI sin los q dijo minfin'!$A$1:$J$48</definedName>
    <definedName name="_xlnm.Print_Area" localSheetId="13">'MIDES '!$A$1:$H$26</definedName>
    <definedName name="_xlnm.Print_Area" localSheetId="4">MINECO!$A$1:$H$15</definedName>
    <definedName name="_xlnm.Print_Area" localSheetId="1">MINEDUC!$A$1:$H$20</definedName>
    <definedName name="_xlnm.Print_Area" localSheetId="3">MINTRAB!$A$1:$H$18</definedName>
    <definedName name="_xlnm.Print_Area" localSheetId="2">MSPAS!$A$1:$H$32</definedName>
    <definedName name="_xlnm.Print_Area" localSheetId="15">SBS!$A$1:$H$18</definedName>
    <definedName name="_xlnm.Print_Area" localSheetId="14">SCEP!$A$1:$H$15</definedName>
    <definedName name="_xlnm.Print_Area" localSheetId="17">SESAN!$A$1:$H$17</definedName>
    <definedName name="_xlnm.Print_Area" localSheetId="16">SOSEP!$A$1:$H$15</definedName>
    <definedName name="_xlnm.Print_Titles" localSheetId="5">MAGA!$1:$9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27" l="1"/>
  <c r="E27" i="27"/>
  <c r="C27" i="27"/>
  <c r="H20" i="23"/>
  <c r="H18" i="23"/>
  <c r="H17" i="23"/>
  <c r="F24" i="25" l="1"/>
  <c r="G24" i="25"/>
  <c r="H13" i="25"/>
  <c r="H13" i="15"/>
  <c r="H14" i="15"/>
  <c r="F16" i="15"/>
  <c r="G16" i="15"/>
  <c r="G16" i="19"/>
  <c r="E12" i="17"/>
  <c r="E12" i="16"/>
  <c r="E16" i="15"/>
  <c r="E15" i="14"/>
  <c r="G29" i="5"/>
  <c r="F29" i="5"/>
  <c r="H15" i="15"/>
  <c r="H12" i="15"/>
  <c r="H11" i="15"/>
  <c r="H10" i="15"/>
  <c r="H16" i="23"/>
  <c r="H19" i="23"/>
  <c r="H21" i="23"/>
  <c r="H11" i="23"/>
  <c r="H13" i="23"/>
  <c r="H14" i="23"/>
  <c r="H10" i="23"/>
  <c r="H11" i="2"/>
  <c r="H12" i="2"/>
  <c r="H13" i="2"/>
  <c r="H14" i="2"/>
  <c r="H15" i="2"/>
  <c r="H16" i="2"/>
  <c r="H17" i="2"/>
  <c r="H19" i="25" l="1"/>
  <c r="H17" i="5"/>
  <c r="H18" i="5"/>
  <c r="H19" i="5"/>
  <c r="H20" i="5"/>
  <c r="H21" i="5"/>
  <c r="H22" i="5"/>
  <c r="H23" i="5"/>
  <c r="H24" i="5"/>
  <c r="H12" i="3"/>
  <c r="H13" i="3"/>
  <c r="H14" i="3"/>
  <c r="H15" i="3"/>
  <c r="H16" i="3"/>
  <c r="H17" i="3"/>
  <c r="H18" i="3"/>
  <c r="H19" i="3"/>
  <c r="H20" i="3"/>
  <c r="H25" i="3"/>
  <c r="H16" i="5"/>
  <c r="G30" i="3"/>
  <c r="F30" i="3"/>
  <c r="H18" i="25"/>
  <c r="H17" i="25"/>
  <c r="F18" i="2"/>
  <c r="G18" i="2"/>
  <c r="H11" i="3" l="1"/>
  <c r="H21" i="3"/>
  <c r="H22" i="3"/>
  <c r="H23" i="3"/>
  <c r="H24" i="3"/>
  <c r="H26" i="3"/>
  <c r="H27" i="3"/>
  <c r="H28" i="3"/>
  <c r="H29" i="3"/>
  <c r="H10" i="3"/>
  <c r="E15" i="13" l="1"/>
  <c r="G13" i="18" l="1"/>
  <c r="G15" i="13" l="1"/>
  <c r="F16" i="19"/>
  <c r="E16" i="19"/>
  <c r="H10" i="19"/>
  <c r="G11" i="28" l="1"/>
  <c r="F11" i="28" l="1"/>
  <c r="D13" i="27" s="1"/>
  <c r="E13" i="27"/>
  <c r="E11" i="28"/>
  <c r="C13" i="27" s="1"/>
  <c r="H10" i="28"/>
  <c r="F12" i="7"/>
  <c r="G12" i="7"/>
  <c r="H25" i="5"/>
  <c r="F13" i="27" l="1"/>
  <c r="H11" i="28"/>
  <c r="H26" i="5"/>
  <c r="H27" i="5"/>
  <c r="H14" i="5" l="1"/>
  <c r="H15" i="5"/>
  <c r="H13" i="5"/>
  <c r="H12" i="5"/>
  <c r="H11" i="25" l="1"/>
  <c r="H12" i="25"/>
  <c r="H14" i="25"/>
  <c r="H15" i="25"/>
  <c r="H16" i="25"/>
  <c r="H20" i="25"/>
  <c r="H21" i="25"/>
  <c r="H22" i="25"/>
  <c r="H23" i="25"/>
  <c r="H11" i="17" l="1"/>
  <c r="H11" i="16"/>
  <c r="H11" i="18"/>
  <c r="H12" i="18"/>
  <c r="H11" i="14"/>
  <c r="H12" i="14"/>
  <c r="H13" i="14"/>
  <c r="H14" i="14"/>
  <c r="H11" i="13"/>
  <c r="H12" i="13"/>
  <c r="H13" i="13"/>
  <c r="H14" i="13"/>
  <c r="H11" i="12"/>
  <c r="H12" i="12"/>
  <c r="H11" i="11"/>
  <c r="H12" i="11"/>
  <c r="H13" i="11"/>
  <c r="H14" i="11"/>
  <c r="H15" i="11"/>
  <c r="H11" i="10"/>
  <c r="H12" i="10"/>
  <c r="H10" i="7"/>
  <c r="H11" i="7"/>
  <c r="H11" i="5"/>
  <c r="H28" i="5"/>
  <c r="H10" i="4"/>
  <c r="H11" i="4"/>
  <c r="H12" i="4"/>
  <c r="H12" i="19"/>
  <c r="H13" i="19"/>
  <c r="H14" i="19"/>
  <c r="H15" i="19"/>
  <c r="G13" i="12" l="1"/>
  <c r="G16" i="11"/>
  <c r="G13" i="10"/>
  <c r="G13" i="4"/>
  <c r="E22" i="23" l="1"/>
  <c r="F22" i="23"/>
  <c r="G22" i="23"/>
  <c r="H22" i="23" l="1"/>
  <c r="D9" i="27" l="1"/>
  <c r="E9" i="27"/>
  <c r="C9" i="27"/>
  <c r="D7" i="27"/>
  <c r="E7" i="27"/>
  <c r="E18" i="2"/>
  <c r="C7" i="27" s="1"/>
  <c r="E8" i="27" l="1"/>
  <c r="D8" i="27" l="1"/>
  <c r="E18" i="27" l="1"/>
  <c r="F16" i="11"/>
  <c r="D18" i="27" s="1"/>
  <c r="D11" i="27" l="1"/>
  <c r="E11" i="27"/>
  <c r="H10" i="13" l="1"/>
  <c r="D12" i="27" l="1"/>
  <c r="E12" i="27"/>
  <c r="F13" i="4"/>
  <c r="D10" i="27" s="1"/>
  <c r="E10" i="27"/>
  <c r="F13" i="12"/>
  <c r="D19" i="27" s="1"/>
  <c r="E19" i="27"/>
  <c r="F13" i="18"/>
  <c r="D24" i="27" s="1"/>
  <c r="E24" i="27"/>
  <c r="F12" i="17"/>
  <c r="D26" i="27" s="1"/>
  <c r="G12" i="17"/>
  <c r="E26" i="27" s="1"/>
  <c r="F12" i="16"/>
  <c r="D25" i="27" s="1"/>
  <c r="G12" i="16"/>
  <c r="E25" i="27" s="1"/>
  <c r="D23" i="27"/>
  <c r="F15" i="14"/>
  <c r="D22" i="27" s="1"/>
  <c r="G15" i="14"/>
  <c r="D14" i="27"/>
  <c r="E14" i="27"/>
  <c r="D15" i="27"/>
  <c r="D21" i="27" l="1"/>
  <c r="D6" i="27"/>
  <c r="E23" i="27"/>
  <c r="F23" i="27" s="1"/>
  <c r="H16" i="15"/>
  <c r="E15" i="27"/>
  <c r="E6" i="27" s="1"/>
  <c r="H24" i="25"/>
  <c r="F25" i="27"/>
  <c r="F26" i="27"/>
  <c r="F24" i="27"/>
  <c r="H15" i="14"/>
  <c r="E22" i="27"/>
  <c r="E21" i="27" s="1"/>
  <c r="F22" i="27" l="1"/>
  <c r="H10" i="11"/>
  <c r="F15" i="13"/>
  <c r="D20" i="27" s="1"/>
  <c r="E20" i="27"/>
  <c r="F13" i="10"/>
  <c r="D17" i="27" s="1"/>
  <c r="D16" i="27" s="1"/>
  <c r="E17" i="27"/>
  <c r="E16" i="27" l="1"/>
  <c r="E29" i="5"/>
  <c r="C11" i="27" s="1"/>
  <c r="H10" i="5"/>
  <c r="H29" i="5" l="1"/>
  <c r="H10" i="18" l="1"/>
  <c r="E13" i="18"/>
  <c r="C24" i="27" s="1"/>
  <c r="E30" i="3"/>
  <c r="C8" i="27" s="1"/>
  <c r="E13" i="4"/>
  <c r="C10" i="27" s="1"/>
  <c r="C12" i="27"/>
  <c r="E16" i="11" l="1"/>
  <c r="C18" i="27" s="1"/>
  <c r="H11" i="19" l="1"/>
  <c r="H10" i="2" l="1"/>
  <c r="C22" i="27" l="1"/>
  <c r="H10" i="14"/>
  <c r="E13" i="10" l="1"/>
  <c r="C17" i="27" s="1"/>
  <c r="H10" i="10"/>
  <c r="H16" i="11" l="1"/>
  <c r="C26" i="27" l="1"/>
  <c r="E13" i="12" l="1"/>
  <c r="C19" i="27" s="1"/>
  <c r="F15" i="27" l="1"/>
  <c r="F17" i="27" l="1"/>
  <c r="F7" i="27" l="1"/>
  <c r="H10" i="25"/>
  <c r="E24" i="25"/>
  <c r="C15" i="27" s="1"/>
  <c r="C20" i="27" l="1"/>
  <c r="C16" i="27" s="1"/>
  <c r="C23" i="27"/>
  <c r="F20" i="27" l="1"/>
  <c r="H15" i="13"/>
  <c r="F12" i="27" l="1"/>
  <c r="F10" i="27" l="1"/>
  <c r="G45" i="22"/>
  <c r="F45" i="22"/>
  <c r="E45" i="22"/>
  <c r="E47" i="22" s="1"/>
  <c r="F47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45" i="22" l="1"/>
  <c r="G47" i="22"/>
  <c r="E50" i="21"/>
  <c r="E52" i="21" s="1"/>
  <c r="G50" i="21"/>
  <c r="F50" i="21"/>
  <c r="F52" i="21" s="1"/>
  <c r="H49" i="21"/>
  <c r="H45" i="21"/>
  <c r="H43" i="21"/>
  <c r="H42" i="21"/>
  <c r="H41" i="21"/>
  <c r="H39" i="21"/>
  <c r="H38" i="21"/>
  <c r="H37" i="21"/>
  <c r="H36" i="21"/>
  <c r="H35" i="21"/>
  <c r="H32" i="21"/>
  <c r="H31" i="21"/>
  <c r="H30" i="21"/>
  <c r="H29" i="21"/>
  <c r="H28" i="21"/>
  <c r="H27" i="21"/>
  <c r="H23" i="21"/>
  <c r="H22" i="21"/>
  <c r="H21" i="21"/>
  <c r="H20" i="21"/>
  <c r="H19" i="21"/>
  <c r="H18" i="21"/>
  <c r="H15" i="21"/>
  <c r="H14" i="21"/>
  <c r="H13" i="21"/>
  <c r="H12" i="21"/>
  <c r="H11" i="21"/>
  <c r="H10" i="21"/>
  <c r="H9" i="21"/>
  <c r="H8" i="21"/>
  <c r="H7" i="21"/>
  <c r="H50" i="21" l="1"/>
  <c r="G52" i="21"/>
  <c r="F54" i="20" l="1"/>
  <c r="G54" i="20"/>
  <c r="E54" i="20"/>
  <c r="F48" i="20"/>
  <c r="G48" i="20"/>
  <c r="E48" i="20"/>
  <c r="F42" i="20"/>
  <c r="G42" i="20"/>
  <c r="E42" i="20"/>
  <c r="F37" i="20"/>
  <c r="G37" i="20"/>
  <c r="E37" i="20"/>
  <c r="F21" i="20"/>
  <c r="G21" i="20"/>
  <c r="E21" i="20"/>
  <c r="E55" i="20" s="1"/>
  <c r="H7" i="20"/>
  <c r="F55" i="20" l="1"/>
  <c r="F57" i="20" s="1"/>
  <c r="G55" i="20"/>
  <c r="G57" i="20" s="1"/>
  <c r="E57" i="20"/>
  <c r="H55" i="20" l="1"/>
  <c r="F50" i="6" l="1"/>
  <c r="F52" i="6" s="1"/>
  <c r="G50" i="6"/>
  <c r="G52" i="6" s="1"/>
  <c r="E12" i="7" l="1"/>
  <c r="C14" i="27" s="1"/>
  <c r="F14" i="27" l="1"/>
  <c r="H28" i="6"/>
  <c r="H27" i="6"/>
  <c r="H31" i="6" l="1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29" i="6"/>
  <c r="H30" i="6"/>
  <c r="H11" i="6"/>
  <c r="H12" i="6"/>
  <c r="H14" i="6"/>
  <c r="C25" i="27" l="1"/>
  <c r="C6" i="27" l="1"/>
  <c r="F9" i="27"/>
  <c r="F18" i="27"/>
  <c r="F11" i="27"/>
  <c r="C21" i="27"/>
  <c r="H13" i="10"/>
  <c r="H16" i="19"/>
  <c r="E50" i="6"/>
  <c r="E52" i="6" s="1"/>
  <c r="H26" i="6"/>
  <c r="F21" i="27" l="1"/>
  <c r="F8" i="27"/>
  <c r="H13" i="18"/>
  <c r="H50" i="6"/>
  <c r="H12" i="16"/>
  <c r="H30" i="3"/>
  <c r="F6" i="27" l="1"/>
  <c r="H8" i="6" l="1"/>
  <c r="H9" i="6"/>
  <c r="H10" i="6"/>
  <c r="H13" i="6"/>
  <c r="H15" i="6"/>
  <c r="H16" i="6"/>
  <c r="H17" i="6"/>
  <c r="H18" i="6"/>
  <c r="H19" i="6"/>
  <c r="H20" i="6"/>
  <c r="H21" i="6"/>
  <c r="H22" i="6"/>
  <c r="H23" i="6"/>
  <c r="H24" i="6"/>
  <c r="H25" i="6"/>
  <c r="H7" i="6"/>
  <c r="H10" i="16" l="1"/>
  <c r="H10" i="12"/>
  <c r="F19" i="27" l="1"/>
  <c r="H13" i="12"/>
  <c r="H12" i="17"/>
  <c r="H13" i="4"/>
  <c r="H18" i="2"/>
  <c r="H10" i="17"/>
  <c r="F16" i="27" l="1"/>
  <c r="F27" i="27"/>
  <c r="H12" i="7"/>
</calcChain>
</file>

<file path=xl/sharedStrings.xml><?xml version="1.0" encoding="utf-8"?>
<sst xmlns="http://schemas.openxmlformats.org/spreadsheetml/2006/main" count="962" uniqueCount="456">
  <si>
    <t>CÓDIGO PRESUPUESTARIO</t>
  </si>
  <si>
    <t>ACTIVIDAD PRESUPUESTARIA</t>
  </si>
  <si>
    <t>PRESUPUESTO</t>
  </si>
  <si>
    <t>EJECUTADO</t>
  </si>
  <si>
    <t>INICIAL</t>
  </si>
  <si>
    <t>VIGENTE</t>
  </si>
  <si>
    <t>EJECUCIÓN ACUMULADA</t>
  </si>
  <si>
    <t>% DE EJECUCIÓN</t>
  </si>
  <si>
    <t>MINEDUC</t>
  </si>
  <si>
    <t>MSPAS</t>
  </si>
  <si>
    <t>SERVICIOS DE ALIMENTACIÓN ESCOLAR PREPRIMARIA</t>
  </si>
  <si>
    <t>SERVICIOS DE ALIMENTACIÓN ESCOLAR PRIMARIA</t>
  </si>
  <si>
    <t>MINECO</t>
  </si>
  <si>
    <t>MAGA</t>
  </si>
  <si>
    <t>MARN</t>
  </si>
  <si>
    <t>SCEP</t>
  </si>
  <si>
    <t>SBS</t>
  </si>
  <si>
    <t>SOSEP</t>
  </si>
  <si>
    <t>SESAN</t>
  </si>
  <si>
    <t>ICTA</t>
  </si>
  <si>
    <t>INFOM</t>
  </si>
  <si>
    <t>INDECA</t>
  </si>
  <si>
    <t>FONTIERRAS</t>
  </si>
  <si>
    <t>TOTAL</t>
  </si>
  <si>
    <t>SERVICIOS DE APOYO EN LA PRODUCCIÓN Y COMERCIALIZACIÓN ARTESANAL</t>
  </si>
  <si>
    <t xml:space="preserve">CODIGO PRESUPUESTARIO </t>
  </si>
  <si>
    <t xml:space="preserve">CODIGO PRESUPUESTARIIO </t>
  </si>
  <si>
    <t xml:space="preserve">ACTIVIDAD PRESUPUESTARIA </t>
  </si>
  <si>
    <t xml:space="preserve">PRESUPUESTO </t>
  </si>
  <si>
    <t xml:space="preserve">AVANCE FINANCIERO </t>
  </si>
  <si>
    <t xml:space="preserve">INICIAL </t>
  </si>
  <si>
    <t xml:space="preserve">% DE EJECUCION </t>
  </si>
  <si>
    <t>CODIGO SNIP</t>
  </si>
  <si>
    <t>Reposición carretera CITO 180 tramo CA-2 Occ. (km.178+000) Retalhuleu Cruce zunil (km 213+000)  Quetzaltenango (MICIVI)</t>
  </si>
  <si>
    <t>Reposición carretera CA-12 tramo km. 212+200 frontera la Ermita (km. 227+404) Chiquimula (MICIVI)</t>
  </si>
  <si>
    <t xml:space="preserve">Mejoramiento carretera RN-7e tramo I : San Julian- tamahu- Tucuru- puente Chasco (pavimentación) (MICIVI) </t>
  </si>
  <si>
    <t>Ampliación Escuela primaria oficial rural mixta, aldea la union, Malacatan San Marcos UDI: 12-15-0684-43 (MICIVI)</t>
  </si>
  <si>
    <t>MIDES</t>
  </si>
  <si>
    <t>COMEDORES</t>
  </si>
  <si>
    <t>TRANSFERENCIAS MONETARIAS CONDICIONADAS PARA ALIMENTOS</t>
  </si>
  <si>
    <t>TRANSFERENCIAS MONETARIAS CON ÉNFASIS EN SALUD</t>
  </si>
  <si>
    <t>APOYO TÉCNICO A LOS CONSEJOS DE DESARROLLO</t>
  </si>
  <si>
    <t>PROTECCIÓN Y ACOGIMIENTO RESIDENCIAL A NIÑEZ Y ADOLESCENCIA</t>
  </si>
  <si>
    <t>FORMACIÓN AL SISTEMA DE CONSEJOS DE DESARROLLO</t>
  </si>
  <si>
    <t>DIRECCIÓN Y COORDINACIÓN</t>
  </si>
  <si>
    <t>ATENCIÓN EN IDIOMA ESPAÑOL</t>
  </si>
  <si>
    <t>ATENCIÓN EN IDIOMAS MAYA, GARÍFUNA Y XINCA</t>
  </si>
  <si>
    <t>Fuente: SIGES R00818630.rpt</t>
  </si>
  <si>
    <t>MONITOREO DE CRECIMIENTO</t>
  </si>
  <si>
    <t xml:space="preserve">RESGUARDO Y CONSERVACION DE ALIMIENTOS </t>
  </si>
  <si>
    <t>MINTRAB</t>
  </si>
  <si>
    <t>11130013 202-111-01-0001-000-001-3000</t>
  </si>
  <si>
    <t>11130013 111-001-001-000-002-0899</t>
  </si>
  <si>
    <t>11130013 -111001-001-000-002-0599</t>
  </si>
  <si>
    <t>11130013 -11-001-001-000-002-2099</t>
  </si>
  <si>
    <t>11130013-11-001-001-000-002-0899</t>
  </si>
  <si>
    <t>11130013 11-001-001-000-002-3600</t>
  </si>
  <si>
    <t>11130013 11-001-001-000-002-2099</t>
  </si>
  <si>
    <t>11130013 11-001-001-000-002-1609</t>
  </si>
  <si>
    <t>11130013 11-001-001-000-003-1699</t>
  </si>
  <si>
    <t>11130013 11-001-001-000-003-1299</t>
  </si>
  <si>
    <t>11130013 11-001-002-000-001-1499</t>
  </si>
  <si>
    <t>11130013 11-001-002-000-002-1601</t>
  </si>
  <si>
    <t>11130013  11-001-002-000-002-0999</t>
  </si>
  <si>
    <t>11130013 11-001-002-000-002-1199</t>
  </si>
  <si>
    <t>11130013 11-001-002-000-002-3600</t>
  </si>
  <si>
    <t>11130013 11-01-002-000-003-0805</t>
  </si>
  <si>
    <t>11130013 11-01-002-000-003-1420</t>
  </si>
  <si>
    <t>11130013 11-01-002-000-003-1499</t>
  </si>
  <si>
    <t>11130013 11-01-002-000-003-1299</t>
  </si>
  <si>
    <t>11130013 11-01-002-000-003-0909</t>
  </si>
  <si>
    <t>11130013 11-01-002-000-003-0799</t>
  </si>
  <si>
    <t>11130013 11-01-002-000-003-1699</t>
  </si>
  <si>
    <t>11130013 11-01-002-000-003-3000</t>
  </si>
  <si>
    <t xml:space="preserve">MEJORAMIENTO DE CARRETERAS SECUNDARIAS Y PUENTES </t>
  </si>
  <si>
    <t>11130013 11-002-001-000-001-3000</t>
  </si>
  <si>
    <t xml:space="preserve">MEJORAMIENTO DE CAMINOS RURALES </t>
  </si>
  <si>
    <t>11130013 14-000-001-000-002-1416</t>
  </si>
  <si>
    <t>1130013 14-000-001-000-002-0602</t>
  </si>
  <si>
    <t>1130013 14-000-001-000-002-0610</t>
  </si>
  <si>
    <t>1130013 14-000-002-000-001-1207</t>
  </si>
  <si>
    <t>1130013 14-000-002-000-001-1602</t>
  </si>
  <si>
    <t>1130013 14-000-002-000-001-1411</t>
  </si>
  <si>
    <t>1130013 14-000-002-000-001-1420</t>
  </si>
  <si>
    <t>1130013 14-000-002-000-001-0701</t>
  </si>
  <si>
    <t>1130013 14-001-002-000-003-1501</t>
  </si>
  <si>
    <t xml:space="preserve">Construcción carretera franja transversal del norte (frontera con México- Modesto Méndez, Izabal) </t>
  </si>
  <si>
    <t xml:space="preserve">Reposicion carretera RN 1 tramo godinez san andres semetabaj panajachel solola </t>
  </si>
  <si>
    <t xml:space="preserve">Reposición carretera CA-09 SUR tramo palin -Escuintla, Escuintla </t>
  </si>
  <si>
    <t xml:space="preserve">Reposición carretera ruta CA 10 tramo quezaltepeque frontera agua caliente chiquimula </t>
  </si>
  <si>
    <t>Reposicion carretera CA 01 OOCC tramo cuatro caminos KM 188600 pologua km 205 000 totonicapan</t>
  </si>
  <si>
    <t xml:space="preserve">Reposicion carretera CA 01 ACC tramo pologua km 205000 totonicapan chiquibal km 232 000 quetzaltenango </t>
  </si>
  <si>
    <t xml:space="preserve">Reposición carretera RN 11 tramo bifurcacion CA 02 occidente cocales suchitepequez san lucas toliman solola </t>
  </si>
  <si>
    <t xml:space="preserve">Reposición carretera cito-180  tramo CA-2 OCC (Km 178+000) Retalhuleu - cruce a zunil (km 213+000) Quetzaltenango </t>
  </si>
  <si>
    <t>Reposición de carretera CA-12, tramo KM 212+200 frontera la ermita (Km 227+404) Chiquimula</t>
  </si>
  <si>
    <t>Mejoramiento carretera RN7E tramo I : San julian-Tamahu-Tucuru -puente chasco (pavimentacion)</t>
  </si>
  <si>
    <t>Mejoramiento carretera RN 12 Sur, tramo san marcos guativil El Querzal SINTANA</t>
  </si>
  <si>
    <t xml:space="preserve">Mejoramiento de carretera RN 05 tramo campur-fray bartolome de las casas (pavimentacion) </t>
  </si>
  <si>
    <t>Construcción carretera RD QUI-21 tramo II seca-Lacentillo -SAQUIXPEC El PARAISO longitud 36.54 KM</t>
  </si>
  <si>
    <t>Construcción carretera RD QUI-21 tramo san juan chactela- ixcan longitud 45.6 km.</t>
  </si>
  <si>
    <t>Reposicion carretera RD Av. 9 tramo coban finca chitoc Alta Verapaz</t>
  </si>
  <si>
    <t>Mejoramiento carretera tramo rancho de teja momostenango (pavimentación)</t>
  </si>
  <si>
    <t xml:space="preserve">Mejoramiento carretera RD qui 25 tramo FTN (Aldea san Francisco) ingenieros (frontera) </t>
  </si>
  <si>
    <t xml:space="preserve">Mejoramiento carretera RD Qui 21 tramo III la libertad rio copon asencion copon san juan Chactela </t>
  </si>
  <si>
    <t xml:space="preserve">Mejoramiento carretera RD quiche 4 tramo santa cruz del quiche patzite chimente </t>
  </si>
  <si>
    <t xml:space="preserve">Mejoramiento carretera RD sol 04 tramo santiago atitaln km 171000 San pedro la laguna Km 174220 solola </t>
  </si>
  <si>
    <t>Mejoramiento carretera RDAV 06, tramo lanquin - chabon (pavimentación )</t>
  </si>
  <si>
    <t xml:space="preserve">Mejoramiento carretera RD CHM 17 tramo san martin jilotepeque joyabaj pavimentacion  </t>
  </si>
  <si>
    <t>Mejoramiento carretera RD QUI-21 tramo I: chicaman -El Soch- SECA longitud 33.66 km.</t>
  </si>
  <si>
    <t xml:space="preserve">Mejoramiento camino rural CR-HUE-36 tramo San Martin Cuchumatan union cantinil Huehuetenango </t>
  </si>
  <si>
    <t xml:space="preserve">Reposición escuela primaria oficial rutal mixta aldea las astas barberena santa rosa </t>
  </si>
  <si>
    <t xml:space="preserve">Reposición escuela primaria oficial rural mixta aldea llano grande santa maria ixhuatan santa rosa </t>
  </si>
  <si>
    <t xml:space="preserve">Mejoramiento escuela primaria oficial rural mixta, aldea san jose pineda, santa maria ixhuatan, santa rosa </t>
  </si>
  <si>
    <t xml:space="preserve">Mejoramiento centro de atención permanente (cap) santa cruz, alta verapaz </t>
  </si>
  <si>
    <t>Mejoramiento carretera puente el motagua aldea llano grangre, salama baja verapaz</t>
  </si>
  <si>
    <t>SERVICIOS DE ATENCIÓN DEL RECIÉN NACIDO</t>
  </si>
  <si>
    <t>CONSTRUCCIÓN DE CARRETERAS PRIMARIAS PUENTES Y DISTRIBUIDORES DE TRÁNSITO   SNIP60132</t>
  </si>
  <si>
    <t xml:space="preserve">REPOSICIÓN DE CARRETERAS PRIMARIAS, PUENTES Y DISTRIBUIDORES DE TRÁNSITO </t>
  </si>
  <si>
    <t xml:space="preserve">MEJORAMIENTO DE CARRETERAS PRIMARIAS, PUENTES Y DISTRIBUIDORES DE TRÁNSITO </t>
  </si>
  <si>
    <t>CONSTRUCCIÓN DE CARRETERAS SECUNDARIAS Y PUENTES</t>
  </si>
  <si>
    <t>REPOSICIÓN DE CARRETERAS SECUNDARIAS Y PUENTES</t>
  </si>
  <si>
    <t>CONSTRUCCIÓN, AMPLIACIÓN, RECONSTRUCCIÓN Y MEJORAMIENTO DE ESCUELAS DE PRIMARIA</t>
  </si>
  <si>
    <t>11130013 11-001-002-000-003-0805</t>
  </si>
  <si>
    <t>11130013 11-001-002-000-003-0706</t>
  </si>
  <si>
    <r>
      <rPr>
        <sz val="11"/>
        <color rgb="FFFF0000"/>
        <rFont val="Calibri"/>
        <family val="2"/>
      </rPr>
      <t>CONSTRUCCIÓN, AMPLIACIÓN Y MEJORAMIENTO DE EDIFICIOS DE SALU</t>
    </r>
    <r>
      <rPr>
        <sz val="11"/>
        <rFont val="Calibri"/>
        <family val="2"/>
      </rPr>
      <t>D</t>
    </r>
  </si>
  <si>
    <t>MEJORAMIENTO DE CARRETERAS PRIMARIAS, PUENTES Y DISTRIBUIDORES DE TRÁNSITO</t>
  </si>
  <si>
    <t>CONSTRUCCIÓN, AMPLIACIÓN Y MEJORAMIENTO DE EDIFICIOS DE SALUD</t>
  </si>
  <si>
    <t xml:space="preserve">TOTAL </t>
  </si>
  <si>
    <t>INSTITUCIONES</t>
  </si>
  <si>
    <t>MINISTERIOS</t>
  </si>
  <si>
    <t>SECRETARÍAS</t>
  </si>
  <si>
    <t>DESCENTRALIZADAS</t>
  </si>
  <si>
    <t xml:space="preserve">CONALFA </t>
  </si>
  <si>
    <t xml:space="preserve">CÓDIGO PRESUPUESTARIO </t>
  </si>
  <si>
    <t xml:space="preserve">EJECUCIÓN ACUMULADA </t>
  </si>
  <si>
    <t>EJECUCIÓN FINANCIERA</t>
  </si>
  <si>
    <t>11130013-202-11-01-002-000-001</t>
  </si>
  <si>
    <t>11130013-206-14-00-001-000-002</t>
  </si>
  <si>
    <t>MEJORAMIENTO DE CAMINOS RURALES</t>
  </si>
  <si>
    <t>Cantidad expresada en Quetzales</t>
  </si>
  <si>
    <t>SERVICIOS DE SEGURIDAD ALIMENTARIA Y NUTRICIONAL ESCOLAR</t>
  </si>
  <si>
    <t>11130009-000-14-00-000-003-000</t>
  </si>
  <si>
    <t>SERVICIOS DE CONSEJERÍA</t>
  </si>
  <si>
    <t>11130009-000-14-00-000-004-000</t>
  </si>
  <si>
    <t>11130009-000-14-00-000-005-000</t>
  </si>
  <si>
    <t>DOTACIÓN DE MICRONUTRIENTES  A NIÑO Y NIÑA MENOR DE 5 AÑOS</t>
  </si>
  <si>
    <t>DOTACIÓN DE MICRONUTRIENTES A MUJER EN EDAD FÉRTIL</t>
  </si>
  <si>
    <t>11130009-000-14-00-000-007-000</t>
  </si>
  <si>
    <t>SERVICIOS DE DESPARASITACIÓN A NIÑO Y NIÑA DE 1 A MENOR DE 5 AÑOS</t>
  </si>
  <si>
    <t>11130009-000-14-00-000-008-000</t>
  </si>
  <si>
    <t>VIGILANCIA DEL AGUA</t>
  </si>
  <si>
    <t>11130009-000-14-00-000-009-000</t>
  </si>
  <si>
    <t>ATENCIÓN POR INFECCIÓN RESPIRATORIA AGUDA A NIÑO Y NIÑA MENOR DE 5 AÑOS</t>
  </si>
  <si>
    <t>11130009-000-14-00-000-010-000</t>
  </si>
  <si>
    <t>ATENCIÓN POR ENFERMEDAD DIARREICA AGUDA A NIÑO Y NIÑA MENOR DE 5 AÑOS</t>
  </si>
  <si>
    <t>11130009-000-14-00-000-012-000</t>
  </si>
  <si>
    <t>DIAGNÓSTICO Y TRATAMIENTO DE LA DESNUTRICIÓN AGUDA</t>
  </si>
  <si>
    <t>11130009-000-14-00-000-015-000</t>
  </si>
  <si>
    <t>SERVICIOS DE VIGILANCIA DE DESARROLLO INFANTIL</t>
  </si>
  <si>
    <t>11130009-000-14-00-000-017-000</t>
  </si>
  <si>
    <t>SERVICIOS DE VACUNACIÓN A NIÑO Y NIÑA MENOR DE 5 AÑOS</t>
  </si>
  <si>
    <t>11130009-000-15-00-000-001-000</t>
  </si>
  <si>
    <t>SERVICIOS DE ATENCIÓN PRENATAL OPORTUNA</t>
  </si>
  <si>
    <t>11130009-000-15-00-000-002-000</t>
  </si>
  <si>
    <t>11130009-000-15-00-000-003-000</t>
  </si>
  <si>
    <t>11130009-000-15-00-000-004-000</t>
  </si>
  <si>
    <t>SERVICIOS DE PLANIFICACIÓN FAMILIAR</t>
  </si>
  <si>
    <t>11130009-000-18-00-000-002-000</t>
  </si>
  <si>
    <t>SERVICIOS DE PREVENCIÓN CONTROL Y VIGILANCIA DEL DENGUE CHIKUNGUNYA Y ZIKA</t>
  </si>
  <si>
    <t>ASISTENCIA Y DOTACIÓN DE ALIMENTOS</t>
  </si>
  <si>
    <t>PROMOCIÓN DE LA AGRICULTURA SENSIBLE A LA NUTRICIÓN Y FOMENTO DE HUERTOS</t>
  </si>
  <si>
    <t>MECANISMOS DE CONSERVACIÓN Y PROTECCIÓN DEL RECURSO HÍDRICO</t>
  </si>
  <si>
    <t>11130010-000-17-00-000-001-000</t>
  </si>
  <si>
    <t>11130010-000-17-00-000-002-000</t>
  </si>
  <si>
    <t>SERVICIOS DE COLOCACIÓN E INTERMEDIACIÓN LABORAL</t>
  </si>
  <si>
    <t>11130010-000-17-00-000-004-000</t>
  </si>
  <si>
    <t>SERVICIOS DE INSPECCIÓN LABORAL</t>
  </si>
  <si>
    <t>GOBERNANZA EN SEGURIDAD ALIMENTARIA Y NUTRICIONAL</t>
  </si>
  <si>
    <t>PROMOCIÓN DE TECNOLOGÍA AGRÍCOLA</t>
  </si>
  <si>
    <t>AGRICULTURA FAMILIAR PARA EL FORTALECIMIENTO DE LA ECONOMÍA CAMPESINA</t>
  </si>
  <si>
    <t>CONSTRUCCIÓN, AMPLIACIÓN, REPOSICIÓN Y MEJORAMIENTO DE ESCUELAS DE PRIMARIA</t>
  </si>
  <si>
    <t>11130009-000-18-00-000-001-000</t>
  </si>
  <si>
    <t>SERVICIOS DE PREVENCIÓN, CONTROL Y VIGILANCIA DE LA MALARIA</t>
  </si>
  <si>
    <t>11130009-000-12-00-000-002-000</t>
  </si>
  <si>
    <t>PREVENCIÓN Y PROMOCIÓN DE LA SALUD</t>
  </si>
  <si>
    <t xml:space="preserve">DIRECCIÓN Y COORDINACIÓN </t>
  </si>
  <si>
    <t xml:space="preserve">SERVICIOS TÉCNICOS AGRÍCOLAS </t>
  </si>
  <si>
    <t>11200054-000-14-00-000-001-000</t>
  </si>
  <si>
    <t>11200054-000-14-00-001-000-002</t>
  </si>
  <si>
    <t>11200054-201-12-00-000-003-000</t>
  </si>
  <si>
    <t>SERVICIOS DE MANTENIMIENTO DE SISTEMAS DE AGUA POTABLE</t>
  </si>
  <si>
    <t>11200054-201-12-00-000-004-000</t>
  </si>
  <si>
    <t>SERVICIOS DE LABORATORIO DE AGUA</t>
  </si>
  <si>
    <t>11130012-000-11-01-000-001-000</t>
  </si>
  <si>
    <t>11130012-000-11-01-000-002-000</t>
  </si>
  <si>
    <t>11130012-000-11-02-000-001-000</t>
  </si>
  <si>
    <t>11130012-000-11-02-000-002-000</t>
  </si>
  <si>
    <t>11130012-000-11-02-000-003-000</t>
  </si>
  <si>
    <t>11130012-000-13-01-000-002-000</t>
  </si>
  <si>
    <t>11130012-000-13-01-000-003-000</t>
  </si>
  <si>
    <t>SERVICIOS DE SEGURO AGROPECUARIO</t>
  </si>
  <si>
    <t>11130012-000-13-01-000-004-000</t>
  </si>
  <si>
    <t>SERVICIOS DE FORMACIÓN Y CAPACITACIÓN AGRÍCOLA Y FORESTAL</t>
  </si>
  <si>
    <t>11130012-000-13-02-000-001-000</t>
  </si>
  <si>
    <t>11130012-000-13-02-000-003-000</t>
  </si>
  <si>
    <t>APOYO A LA PRODUCCIÓN PECUARIA E HIDROBIOLÓGICA SOSTENIBLE Y TECNIFICADA</t>
  </si>
  <si>
    <t>11130012-000-13-02-000-004-000</t>
  </si>
  <si>
    <t>DIVERSIFICACIÓN PECUARIA E HIDROBIOLÓGICA PARA CRIANZA DE ESPECIES</t>
  </si>
  <si>
    <t>11130012-000-13-03-000-002-000</t>
  </si>
  <si>
    <t>ASISTENCIA PARA LA ORGANIZACIÓN Y COMERCIALIZACIÓN PRODUCTIVA</t>
  </si>
  <si>
    <t>11130012-000-13-03-000-003-000</t>
  </si>
  <si>
    <t>FORTALECIMIENTO DE LA ADMINISTRACIÓN DEL AGUA PARA LA PRODUCCIÓN SOSTENIBLE</t>
  </si>
  <si>
    <t>11130013-202-11-01-001-000-003</t>
  </si>
  <si>
    <t>MEJORAMIENTO DE CARRETERAS SECUNDARIAS Y PUENTES</t>
  </si>
  <si>
    <t>11130020-202-14-00-000-002-000</t>
  </si>
  <si>
    <t>11130020-202-14-00-000-003-000</t>
  </si>
  <si>
    <t>11130020-202-21-01-000-001-000</t>
  </si>
  <si>
    <t>11130020-202-21-01-000-002-000</t>
  </si>
  <si>
    <t>TRANSFERENCIAS MONETARIAS PARA NIÑAS Y ADOLESCENTES VIOLENTADAS Y JUDICIALIZADAS</t>
  </si>
  <si>
    <t>11130020-202-21-02-000-001-000</t>
  </si>
  <si>
    <t>TRANSFERENCIAS MONETARIAS CON ÉNFASIS EN EDUCACIÓN</t>
  </si>
  <si>
    <t>DOTACIÓN DE MATERIALES DE CONSTRUCCIÓN Y EQUIPO PARA SERVICIOS DE SISTEMAS DE AGUA POTABLE</t>
  </si>
  <si>
    <t>11130008-000-11-01-000-009-000</t>
  </si>
  <si>
    <t>FORMACIÓN PADRES Y MADRES DE ESTUDIANTES DEL NIVEL PREPRIMARIO</t>
  </si>
  <si>
    <t>11130008-000-12-01-000-010-000</t>
  </si>
  <si>
    <t>FORMACIÓN PADRES Y MADRES DE ESTUDIANTES DEL NIVEL PRIMARIO</t>
  </si>
  <si>
    <t>11130008-000-18-00-000-001-000</t>
  </si>
  <si>
    <t>SERVICIOS DE EDUCACIÓN INICIAL</t>
  </si>
  <si>
    <t>11130008-000-20-00-000-001-000</t>
  </si>
  <si>
    <t>11130008-000-20-00-000-002-000</t>
  </si>
  <si>
    <t>11130008-000-20-00-000-003-000</t>
  </si>
  <si>
    <t>APORTE ECONÓMICO AL ADULTO MAYOR</t>
  </si>
  <si>
    <t>11130016-212-64-01-000-003-000</t>
  </si>
  <si>
    <t>11130016-212-64-01-000-004-000</t>
  </si>
  <si>
    <t>11130016-212-64-01-000-005-000</t>
  </si>
  <si>
    <t>CAPACITACIÓN LABORAL Y OCUPACIONAL A ADOLESCENTES CON DISCAPACIDAD</t>
  </si>
  <si>
    <t>11130016-212-64-01-000-006-000</t>
  </si>
  <si>
    <t>SUBSIDIO ECONÓMICO A NIÑEZ Y ADOLESCENCIA CON NECECIDADES ESPECIALES Y DISCAPACIDAD</t>
  </si>
  <si>
    <t>11130016-212-64-03-000-004-000</t>
  </si>
  <si>
    <t>11130016-212-64-03-000-011-000</t>
  </si>
  <si>
    <t>11130016-224-38-00-000-002-000</t>
  </si>
  <si>
    <t>ATENCIÓN INTEGRAL A LA PRIMERA INFANCIA</t>
  </si>
  <si>
    <t>11130016-224-38-00-000-014-000</t>
  </si>
  <si>
    <t>DESARROLLO DE LA MUJER</t>
  </si>
  <si>
    <t>11130016-224-38-00-000-015-000</t>
  </si>
  <si>
    <t>ATENCIÓN INTEGRAL AL ADULTO MAYOR</t>
  </si>
  <si>
    <t>11130020-203-19-04-000-001-000</t>
  </si>
  <si>
    <t>ASIGNADO</t>
  </si>
  <si>
    <t>SERVICIOS DE APOYO TÉCNICO A MUJERES MICROEMPRESARIAS PARA EMPODERAMIENTO ECONÓMICO</t>
  </si>
  <si>
    <t>11200041-000-11-00-000-002-000</t>
  </si>
  <si>
    <t>11200041-000-11-00-000-001-000</t>
  </si>
  <si>
    <t>11200041-000-11-00-000-003-000</t>
  </si>
  <si>
    <t>11200041-000-11-00-000-004-000</t>
  </si>
  <si>
    <t>11200041-000-11-00-000-005-000</t>
  </si>
  <si>
    <t>11130017-000-12-00-000-003-000</t>
  </si>
  <si>
    <t>11130017-000-12-00-000-004-000</t>
  </si>
  <si>
    <t>11130016-204-63-01-000-001-000</t>
  </si>
  <si>
    <t>11130016-204-63-01-000-003-000</t>
  </si>
  <si>
    <t>11130016-204-63-01-000-004-000</t>
  </si>
  <si>
    <t>COORDINACIÓN Y PLANIFICACIÓN INTERINSTITUCIONAL EN SEGURIDAD ALIMENTARIA Y NUTRICIONAL</t>
  </si>
  <si>
    <t>MONITOREO Y EVALUACIÓN EN SEGURIDAD ALIMENTARIA Y NUTRICIONAL</t>
  </si>
  <si>
    <t>COMUNICACIÓN EN SEGURIDAD ALIMENTARIA Y NUTRICIONAL</t>
  </si>
  <si>
    <t>21100078-000-11-00-000-001-000</t>
  </si>
  <si>
    <t>CONSTRUCCIÓN, AMPLIACIÓN, MEJORAMIENTO Y REPOSICIÓN DE INFRAESTRUCTURA DE RIEGO</t>
  </si>
  <si>
    <t>11130012-000-13-03-001-000-001</t>
  </si>
  <si>
    <t>11130020-203-19-04-001-000-001</t>
  </si>
  <si>
    <t>11130020-203-19-04-001-000-002</t>
  </si>
  <si>
    <t>11130020-203-19-04-001-000-003</t>
  </si>
  <si>
    <t>11130016-235-54-00-000-002-000</t>
  </si>
  <si>
    <t>11130016-235-54-00-000-001-000</t>
  </si>
  <si>
    <t>11130016-235-54-00-000-003-000</t>
  </si>
  <si>
    <t>11130016-235-54-00-000-005-000</t>
  </si>
  <si>
    <t>11130016-235-54-00-000-006-000</t>
  </si>
  <si>
    <t>COMPRA DE TIERRAS</t>
  </si>
  <si>
    <t>COMUNIDADES AGRARIAS SOSTENIBLES</t>
  </si>
  <si>
    <t>SERVICIOS PARA EL MEJORAMIENTO DE LA PRODUCCIÓN AGROPECUARIA</t>
  </si>
  <si>
    <t>11130012-000-13-01-000-006-000</t>
  </si>
  <si>
    <t>APOYO FINANCIERO PARA PRODUCTORES DEL SECTOR CAFETALERO</t>
  </si>
  <si>
    <t>GENERACIÓN Y VALIDACIÓN DE TECNOLOGÍA AGRÍCOLA</t>
  </si>
  <si>
    <t>CONSTRUCCIÓN DE ACUEDUCTOS</t>
  </si>
  <si>
    <t>SERVICIOS PARA LA PRODUCCIÓN AGRÍCOLA SOSTENIBLE Y TECNIFICADA</t>
  </si>
  <si>
    <t>ASESORÍA Y CONTROL EN LA GESTIÓN DE RESIDUOS Y DESECHOS SÓLIDOS</t>
  </si>
  <si>
    <t>SERVICIOS DE ASISTENCIA TÉCNICA EN DESARROLLO EMPRESARIAL A LA MICRO, PEQUEÑA Y MEDIANA EMPRESA</t>
  </si>
  <si>
    <t>EDUCACIÓN ESPECIAL Y REHABILITACIÓN A LA NIÑEZ CON DISCAPACIDAD</t>
  </si>
  <si>
    <t>11130012-000-12-00-000-005-000</t>
  </si>
  <si>
    <t>ATENCIÓN INTEGRAL A LA NIÑEZ</t>
  </si>
  <si>
    <t>PROTECCIÓN Y ACOGIMIENTO RESIDENCIAL PARA NIÑEZ Y ADOLESCENCIA CON DISCAPACIDAD</t>
  </si>
  <si>
    <t>11200057-000-11-00-000-002-000</t>
  </si>
  <si>
    <t>11200057-000-11-00-000-003-000</t>
  </si>
  <si>
    <t>11200057-000-12-00-000-002-000</t>
  </si>
  <si>
    <t>11200059-000-11-00-000-003-000</t>
  </si>
  <si>
    <t>PROGRAMA</t>
  </si>
  <si>
    <t>SUBPROGRAMA</t>
  </si>
  <si>
    <t>EDUCACIÓN ESCOLAR DE PREPRIMARIA</t>
  </si>
  <si>
    <t>PREPRIMARIA MONOLINGÜE</t>
  </si>
  <si>
    <t>EDUCACIÓN ESCOLAR DE PRIMARIA</t>
  </si>
  <si>
    <t>PRIMARIA MONOLINGÜE</t>
  </si>
  <si>
    <t>EDUCACIÓN INICIAL</t>
  </si>
  <si>
    <t>SIN SUBPROGRAMA</t>
  </si>
  <si>
    <t>APOYO PARA EL CONSUMO ADECUADO DE ALIMENTOS</t>
  </si>
  <si>
    <t xml:space="preserve">PROGRAMA </t>
  </si>
  <si>
    <t>FOMENTO DE LA SALUD Y MEDICINA PREVENTIVA</t>
  </si>
  <si>
    <t>PREVENCIÓN DE LA MORTALIDAD DE LA NIÑEZ Y DE LA DESNUTRICIÓN CRÓNICA</t>
  </si>
  <si>
    <t xml:space="preserve">PREVENCIÓN DE LA MORTALIDAD MATERNA Y NEONATAL
</t>
  </si>
  <si>
    <t>PREVENCIÓN Y CONTROL DE LAS ENFERMEDADES VECTORIALES Y ZOONÓTICAS</t>
  </si>
  <si>
    <t>DESARROLLO DE LA MICRO, PEQUEÑA Y MEDIANA EMPRESA</t>
  </si>
  <si>
    <t>ACCESO Y DISPONIBILIDAD ALIMENTARIA</t>
  </si>
  <si>
    <t>ATENCIÓN PARA EL ACCESO ALIMENTARIO</t>
  </si>
  <si>
    <t>DISPONIBILIDAD ALIMENTARIA</t>
  </si>
  <si>
    <t>INVESTIGACIÓN, RESTAURACIÓN Y CONSERVACIÓN DE SUELOS</t>
  </si>
  <si>
    <t>APOYO PARA LA PRODUCCIÓN PECUARIA E HIDROBIOLÓGICA</t>
  </si>
  <si>
    <t>CONSERVACIÓN Y PROTECCIÓN DE LOS RECURSOS NATURALES Y AMBIENTE</t>
  </si>
  <si>
    <t xml:space="preserve">DOTACIONES, SERVICIOS E INFRAESTRUCTURA PARA EL DESARROLLO SOCIAL
</t>
  </si>
  <si>
    <t>DOTACIONES, SERVICIOS E INFRAESTRUCTURA PARA SISTEMAS DE AGUA POTABLE, SANEAMIENTO Y AMBIENTE</t>
  </si>
  <si>
    <t>TRANSFERENCIAS MONETARIAS CONDICIONADAS EN SALUD Y EDUCACIÓN</t>
  </si>
  <si>
    <t>PREVENCIÓN DE LA DESNUTRICIÓN CRÓNICA</t>
  </si>
  <si>
    <t>COBERTURA DE EDUCACIÓN ESCOLAR PRIMARIA</t>
  </si>
  <si>
    <t>ATENCIÓN AL ADULTO MAYOR</t>
  </si>
  <si>
    <t>PROMOCIÓN DE LA FORMALIDAD DEL EMPLEO</t>
  </si>
  <si>
    <t>COORDINACIÓN DE POLÍTICAS Y PROYECTOS DE DESARROLLO</t>
  </si>
  <si>
    <t>FORTALECIMIENTO DE CAPACIDADES TÉCNICAS DEL SISTEMA DE CONSEJOS DE DESARROLLO</t>
  </si>
  <si>
    <t>ACTIVIDADES DE BIENESTAR SOCIAL</t>
  </si>
  <si>
    <t>PRESERVACIÓN FAMILIAR, FORTALECIMIENTO Y APOYO COMUNITARIO</t>
  </si>
  <si>
    <t>PROTECCIÓN Y ACOGIMIENTO A LA NIÑEZ Y ADOLESCENCIA</t>
  </si>
  <si>
    <t>OBRAS SOCIALES</t>
  </si>
  <si>
    <t xml:space="preserve">ASUNTOS DE SEGURIDAD ALIMENTARIA Y NUTRICIONAL
</t>
  </si>
  <si>
    <t>GENERACIÓN, VALIDACIÓN Y PROMOCIÓN DE TECNOLOGÍA AGRÍCOLA</t>
  </si>
  <si>
    <t>ASISTENCIA Y SERVICIOS TÉCNICOS MUNICIPALES</t>
  </si>
  <si>
    <t>ALFABETIZACIÓN</t>
  </si>
  <si>
    <t>MANEJO DE ALIMENTOS</t>
  </si>
  <si>
    <t>ACCESO A LA TIERRA</t>
  </si>
  <si>
    <t>DESARROLLO DE COMUNIDADES AGRARIAS SOSTENIBLES</t>
  </si>
  <si>
    <t>CONSTRUCCIÓN PÚBLICA</t>
  </si>
  <si>
    <t>ENTIDAD: INSTITUTO DE CIENCIA Y TECNOLOGÍA AGRÍCOLAS (ICTA)</t>
  </si>
  <si>
    <t>ENTIDAD: INSTITUTO DE FOMENTO MUNICIPAL  (INFOM)</t>
  </si>
  <si>
    <t>ENTIDAD: COMITÉ NACIONAL DE ALFABETIZACIÓN (CONALFA)</t>
  </si>
  <si>
    <t>11200059-000-11-00-000-004-000</t>
  </si>
  <si>
    <t>ENTIDAD: FONDO DE TIERRAS (FONTIERRAS)</t>
  </si>
  <si>
    <t>ENTIDAD: MINISTERIO DE AGRICULTURA, GANADERÍA Y ALIMENTACIÓN (MAGA)</t>
  </si>
  <si>
    <t>ENTIDAD: MINISTERIO DE AMBIENTE Y RECURSOS NATURALES (MARN)</t>
  </si>
  <si>
    <t>ENTIDAD: MINISTERIO DE DESARROLLO SOCIAL (MIDES)</t>
  </si>
  <si>
    <t>ENTIDAD: MINISTERIO DE ECONOMÍA (MINECO)</t>
  </si>
  <si>
    <t>ENTIDAD: MINISTERIO DE EDUCACIÓN (MINEDUC)</t>
  </si>
  <si>
    <t>ENTIDAD: MINISTERIO DE TRABAJO Y PREVISIÓN SOCIAL (MINTRAB)</t>
  </si>
  <si>
    <t>ENTIDAD: MINISTERIO DE SALUD PÚBLICA Y ASISTENCIA SOCIAL (MSPAS)</t>
  </si>
  <si>
    <t>ENTIDAD:  SECRETARÍA DE BIENESTAR SOCIAL DE LA PRESIDENCIA DE LA REPÚBLICA (SBS)</t>
  </si>
  <si>
    <t>ENTIDAD: SECRETARÍA DE COORDINACIÓN  EJECUTIVA  DE LA PRESIDENCIA (SCEP)</t>
  </si>
  <si>
    <t>ENTIDAD: SECRETARÍA DE SEGURIDAD ALIMENTARIA Y NUTRICIONAL DE LA PRESIDENCIA DE LA REPÚBLICA (SESAN)</t>
  </si>
  <si>
    <t>ENTIDAD: SECRETARÍA DE OBRAS SOCIALES DE LA ESPOSA DEL PRESIDENTE (SOSEP)</t>
  </si>
  <si>
    <t>% EJECUCIÓN</t>
  </si>
  <si>
    <t>ENTIDAD: INSTITUTO NACIONAL DE COMERCIALIZACIÓN AGRÍCOLA (INDECA)</t>
  </si>
  <si>
    <t>11130013-206-14-00-001-000-003</t>
  </si>
  <si>
    <t>11130020-202-21-01-000-004-000</t>
  </si>
  <si>
    <t>TRANSFERENCIAS MONETARIAS CON ÉNFASIS EN NUTRICIÓN</t>
  </si>
  <si>
    <t>11130009-000-15-00-000-006-000</t>
  </si>
  <si>
    <t>SERVICIOS DE APOYO</t>
  </si>
  <si>
    <t>11130009-000-15-00-000-007-000</t>
  </si>
  <si>
    <t>SERVICIOS DE SALUD REPRODUCTIVA PARA ADOLESCENTES</t>
  </si>
  <si>
    <t>SERVICIOS DE ALIMENTACIÓN ESCOLAR PARA EL NIVEL MEDIO</t>
  </si>
  <si>
    <t>SERVICIOS DE ALIMENTACIÓN ESCOLAR PARA EDUCACIÓN INICIAL</t>
  </si>
  <si>
    <t>SERVICIOS DE FORMACIÓN EN COMPETENCIAS TÉCNICAS PARA EL EMPLEO</t>
  </si>
  <si>
    <t>SERVICIOS DE BECAS DE EMPLEO EN ACTIVIDADES ECONÓMICAS DIVERSAS</t>
  </si>
  <si>
    <t>11130010-000-17-00-000-005-000</t>
  </si>
  <si>
    <t>ACTIVIDAD PRESUPUESTARIA/OBRA</t>
  </si>
  <si>
    <t>SERVICIOS DE ATENCIÓN DEL PARTO LIMPIO Y SEGURO</t>
  </si>
  <si>
    <t>11130008-000-20-00-000-004-000</t>
  </si>
  <si>
    <t>11130008-000-20-00-000-005-000</t>
  </si>
  <si>
    <t>CIV</t>
  </si>
  <si>
    <t>APOYO A LA PRODUCCIÓN AGRÍCOLA, PECUARIA E HIDROBIOLÓGICA</t>
  </si>
  <si>
    <t>APOYO A LA PRODUCCIÓN AGRÍCOLA</t>
  </si>
  <si>
    <t>ORGANIZACIÓN, MERCADEO Y COMERCIALIZACIÓN PRODUCTIVA</t>
  </si>
  <si>
    <t>CONSTRUCCIÓN, AMPLIACIÓN, REPOSICIÓN Y MEJORAMIENTO DE ESCUELAS DE PREPRIMARIA</t>
  </si>
  <si>
    <t>11130012-000-13-01-000-001-000</t>
  </si>
  <si>
    <t>11130012-000-13-03-000-001-000</t>
  </si>
  <si>
    <t>11130012-000-13-01-000-005-000</t>
  </si>
  <si>
    <t>REACTIVACIÓN Y MODERNIZACIÓN DE LA ACTIVIDAD AGROPECUARIA (FONAGRO)</t>
  </si>
  <si>
    <t>FOMENTO AL DEPORTE NO FEDERADO Y A LA RECREACIÓN</t>
  </si>
  <si>
    <t>DESARROLLO DE LA INFRAESTRUCTURA VIAL</t>
  </si>
  <si>
    <t>DESARROLLO DE LA INFRAESTRUCTURA VIAL PRIMARIA Y SECUNDARIA</t>
  </si>
  <si>
    <t>ENTIDAD: MINISTERIO DE  COMUNICACIONES, INFRAESTRUCTURA Y VIVIENDA (CIV)</t>
  </si>
  <si>
    <t>11130013-206-14-00-001-000-001</t>
  </si>
  <si>
    <t>PRODUCCIÓN DE SEMILLAS MEJORADAS</t>
  </si>
  <si>
    <t>GESTIÓN DE ASUNTOS LABORALES</t>
  </si>
  <si>
    <t>ENTIDAD: MINISTERIO DE CULTURA Y DEPORTES (MCD)</t>
  </si>
  <si>
    <t>11130010-000-11-00-000-003-000</t>
  </si>
  <si>
    <t>11130010-000-16-00-000-002-000</t>
  </si>
  <si>
    <t>MCD</t>
  </si>
  <si>
    <t>SERVICIOS DE INFORMACIÓN, ORIENTACIÓN Y COLOCACIÓN DE TRABAJADORES GUATEMALTECOS EN EL EXTERIOR</t>
  </si>
  <si>
    <t>DESARROLLO DE LA INFRAESTRUCTURA VIAL TERCIARIA</t>
  </si>
  <si>
    <t>21100078-000-11-00-000-002-000</t>
  </si>
  <si>
    <t>11130020-203-19-05-000-005-000</t>
  </si>
  <si>
    <t>DOTACIÓN DE ALIMENTOS</t>
  </si>
  <si>
    <t>DOTACIONES, SERVICIOS E INFRAESTRUCTURA PARA EL DESARROLLO COMUNITARIO Y PRODUCTIVO</t>
  </si>
  <si>
    <t>11130013-218-19-00-000-002-000</t>
  </si>
  <si>
    <t>SUBSIDIO PARA LA VIVIENDA</t>
  </si>
  <si>
    <t>11130009-000-15-00-000-008-000</t>
  </si>
  <si>
    <t>DESARROLLO DE LA VIVIENDA</t>
  </si>
  <si>
    <t>ARRENDAMIENTO DE TIERRAS CON O SIN OPCIÓN DE COMPRA</t>
  </si>
  <si>
    <t>11130011-105-14-00-000-002-000</t>
  </si>
  <si>
    <t>11130011-105-14-00-000-003-000</t>
  </si>
  <si>
    <t>11130011-105-14-00-000-004-000</t>
  </si>
  <si>
    <t>CONSTRUCCIÓN, AMPLIACIÓN Y MEJORAMIENTO DE SISTEMAS DE AGUA POTABLE Y POZOS MECÁNICOS</t>
  </si>
  <si>
    <t>CONSTRUCCIÓN, AMPLIACIÓN Y MEJORAMIENTO DE PLANTAS DE TRATAMIENTO</t>
  </si>
  <si>
    <t>CONSTRUCCIÓN, AMPLIACIÓN Y MEJORAMIENTO DE SISTEMAS DE DRENAJES Y SISTEMAS DE ALCANTARILLADO</t>
  </si>
  <si>
    <t>11130020-203-19-05-000-001-000</t>
  </si>
  <si>
    <t>11130020-203-19-05-000-002-000</t>
  </si>
  <si>
    <t>DOTACIÓN DE MATERIALES ENSERES Y EQUIPO PARA EL DESARROLLO COMUNITARIO</t>
  </si>
  <si>
    <t>DOTACIÓN DE MATERIALES DE CONSTRUCCIÓN PARA VIVIENDAS</t>
  </si>
  <si>
    <t>11130013-000-11-01-002-000-003</t>
  </si>
  <si>
    <t>11130013-000-11-02-001-000-001</t>
  </si>
  <si>
    <t>POASAN 2026</t>
  </si>
  <si>
    <t>EJECUCIÓN FINANCIERA DEL POASAN 2026</t>
  </si>
  <si>
    <t>Fuente: SICOIN/SICOIN DESC. Reporte R00815829.rpt</t>
  </si>
  <si>
    <t>Fuente: SICOIN Reporte R00815829.rpt</t>
  </si>
  <si>
    <t>Fuente: SICOIN DES Reporte R00815829.rpt</t>
  </si>
  <si>
    <t>11200054-000-14-00-000-006-000</t>
  </si>
  <si>
    <t>11200054-000-14-00-000-007-000</t>
  </si>
  <si>
    <t>PERFORACIÓN DE POZOS Y DOTACIÓN DE MATERIALES DE CONSTRUCCIÓN Y EQUIPAMIENTO</t>
  </si>
  <si>
    <t>ASISTENCIA TÉCNICA MUNICIPAL</t>
  </si>
  <si>
    <t>* Vinculación según OFICIO MI-1171-2026/JLCC-mas (UPLA)</t>
  </si>
  <si>
    <t>* Según OFICIO DS.SCEP.179-2026/VGH/nm</t>
  </si>
  <si>
    <t>* Vinculación según OFICIO No. 751-2026 Ref. DS/MRG/pa</t>
  </si>
  <si>
    <t>* Vinculación según OFICIO-DIPLAN-P-1993-2026</t>
  </si>
  <si>
    <t>* Vinculación según OFICIO DM-800-2026/MCRC/UPC</t>
  </si>
  <si>
    <t>* Vinculación según OFICIO DM-702-2026/PL/PP</t>
  </si>
  <si>
    <t xml:space="preserve">Fuente: SICOIN Reporte R00815829.rpt </t>
  </si>
  <si>
    <t>* Vinculación según OFICIO SOSEP-SEC-0137-2026/ZMCO-farr</t>
  </si>
  <si>
    <t>* Vinculación 2026</t>
  </si>
  <si>
    <t>* Vinculación según OFICIO No. GG-2026-342</t>
  </si>
  <si>
    <t>* Vinculación según OFICIO GER-0740-2026</t>
  </si>
  <si>
    <t>* Vinculación según OFICIO FT-GG-417-2026-ACDC/bvr</t>
  </si>
  <si>
    <t xml:space="preserve">* Pendiente de Oficio de confirmación de vinculación </t>
  </si>
  <si>
    <t>* Vinculación según OFICIO GG-150-2026</t>
  </si>
  <si>
    <t xml:space="preserve">                         EJECUCIÓN FINANCIERA DEL PLAN OPERATIVO ANUAL DE SEGURIDAD ALIMENTARIA Y NUTRICIONAL (POASAN) 2026 POR INSTITUCIÓN</t>
  </si>
  <si>
    <t>11130015-000-13-00-000-003-000</t>
  </si>
  <si>
    <t xml:space="preserve">SERVICIOS DE ATENCIÓN EN CENTROS DEPORTIVOS </t>
  </si>
  <si>
    <t>* Vinculación según OFICIO DM-0609-2026</t>
  </si>
  <si>
    <t xml:space="preserve">* Vinculación según OFICIO SEC-EJEC-UIP-E-07-2026 </t>
  </si>
  <si>
    <t>DOTACIÓN DE MATERIALES DE CONSTRUCCIÓN Y EQUIPO PARA SERVICIOS DE SISTEMAS DE SANEAMIENTO Y AMBIENTE</t>
  </si>
  <si>
    <t>11130020-203-19-04-000-002-000</t>
  </si>
  <si>
    <t>Del 01 de enero al 30 de abril de 2026</t>
  </si>
  <si>
    <t>* Vinculación según OFICIO DESPACHO SUPERIOR-JBP/DIPLADI 0782-2026</t>
  </si>
  <si>
    <t xml:space="preserve">Del 01 de enero al 30 de abril de 2026*               </t>
  </si>
  <si>
    <t xml:space="preserve">Del 01 de enero al 30 de abril de 2026*            </t>
  </si>
  <si>
    <t xml:space="preserve">Del 01 de enero al 30 de abril de 2026*                </t>
  </si>
  <si>
    <t xml:space="preserve">Del 01 de enero al 30 de abril de 2026*              </t>
  </si>
  <si>
    <t xml:space="preserve">Del 01 de enero al 30 de abril de 2026*             </t>
  </si>
  <si>
    <t>11130013-202-11-01-002-000-002</t>
  </si>
  <si>
    <t>11130013-206-14-00-001-000-006</t>
  </si>
  <si>
    <t xml:space="preserve">CONSTRUCCIÓN, AMPLIACIÓN Y REPOSICIÓN DE ESTABLECIMIENTOS DE ESCUELAS INTEGRALES </t>
  </si>
  <si>
    <t>CONSTRUCCIÓN, AMPLIACIÓN Y REPOSICIÓN DE ESCUELAS BICENTENARIO</t>
  </si>
  <si>
    <t>11130013-206-14-00-001-000-005</t>
  </si>
  <si>
    <t xml:space="preserve">CONSTRUCCIÓN, AMPLIACIÓN, REPOSICIÓN Y MEJORAMIENTO DE ESTABLECIMIENTOS DE EDUCACIÓN BÁSICA </t>
  </si>
  <si>
    <t>11130013-206-14-00-002-000-001</t>
  </si>
  <si>
    <t>CONSTRUCCIÓN, AMPLIACIÓN, REPOSICIÓN Y MEJORAMIENTO DE EDIFICIOS DE SALUD</t>
  </si>
  <si>
    <t>* Vinculación según Oficio No. 210/DM/CIV/NLZO/pm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</si>
</sst>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,##0.00\ &quot;Q&quot;"/>
  </numFmts>
  <fonts count="4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2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b/>
      <sz val="13"/>
      <color rgb="FF000000"/>
      <name val="Calibri"/>
      <family val="2"/>
    </font>
    <font>
      <b/>
      <sz val="14"/>
      <color rgb="FFFFFFFF"/>
      <name val="Calibri"/>
      <family val="2"/>
    </font>
    <font>
      <b/>
      <sz val="14"/>
      <color rgb="FF1E4E79"/>
      <name val="Calibri"/>
      <family val="2"/>
    </font>
    <font>
      <u/>
      <sz val="11"/>
      <color theme="10"/>
      <name val="Calibri"/>
      <family val="2"/>
    </font>
    <font>
      <b/>
      <sz val="16"/>
      <color rgb="FFFFFFFF"/>
      <name val="Calibri"/>
      <family val="2"/>
    </font>
    <font>
      <b/>
      <sz val="9"/>
      <color rgb="FF002060"/>
      <name val="Arial"/>
      <family val="2"/>
    </font>
    <font>
      <b/>
      <sz val="16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theme="1" tint="4.9989318521683403E-2"/>
      <name val="Calibri"/>
      <family val="2"/>
    </font>
    <font>
      <b/>
      <sz val="12"/>
      <color rgb="FF1E4E79"/>
      <name val="Calibri"/>
      <family val="2"/>
    </font>
    <font>
      <b/>
      <sz val="10"/>
      <color rgb="FF000000"/>
      <name val="Arial"/>
      <family val="2"/>
    </font>
    <font>
      <sz val="10"/>
      <color theme="4" tint="-0.499984740745262"/>
      <name val="Calibri"/>
      <family val="2"/>
    </font>
    <font>
      <b/>
      <sz val="10"/>
      <color theme="8" tint="-0.249977111117893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2E75B5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</fills>
  <borders count="1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23" fillId="0" borderId="17"/>
    <xf numFmtId="9" fontId="8" fillId="0" borderId="17" applyFont="0" applyFill="0" applyBorder="0" applyAlignment="0" applyProtection="0"/>
    <xf numFmtId="0" fontId="24" fillId="0" borderId="17"/>
    <xf numFmtId="0" fontId="8" fillId="0" borderId="17"/>
    <xf numFmtId="0" fontId="30" fillId="0" borderId="17" applyNumberFormat="0" applyFill="0" applyBorder="0" applyAlignment="0" applyProtection="0"/>
    <xf numFmtId="164" fontId="34" fillId="0" borderId="0" applyFont="0" applyFill="0" applyBorder="0" applyAlignment="0" applyProtection="0"/>
  </cellStyleXfs>
  <cellXfs count="659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vertical="center"/>
    </xf>
    <xf numFmtId="165" fontId="1" fillId="0" borderId="0" xfId="0" applyNumberFormat="1" applyFont="1" applyAlignment="1">
      <alignment vertical="center"/>
    </xf>
    <xf numFmtId="10" fontId="0" fillId="0" borderId="0" xfId="0" applyNumberFormat="1"/>
    <xf numFmtId="10" fontId="7" fillId="0" borderId="0" xfId="0" applyNumberFormat="1" applyFont="1"/>
    <xf numFmtId="0" fontId="0" fillId="0" borderId="0" xfId="0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0" fontId="7" fillId="0" borderId="0" xfId="0" applyNumberFormat="1" applyFont="1" applyAlignment="1">
      <alignment vertical="center"/>
    </xf>
    <xf numFmtId="165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65" fontId="7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6" fillId="2" borderId="2" xfId="0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0" applyNumberFormat="1" applyFont="1" applyAlignment="1">
      <alignment horizontal="right"/>
    </xf>
    <xf numFmtId="0" fontId="2" fillId="0" borderId="0" xfId="0" applyFont="1"/>
    <xf numFmtId="166" fontId="2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8" fillId="0" borderId="24" xfId="0" applyFont="1" applyBorder="1" applyAlignment="1">
      <alignment vertical="center" wrapText="1"/>
    </xf>
    <xf numFmtId="0" fontId="6" fillId="2" borderId="26" xfId="0" applyFont="1" applyFill="1" applyBorder="1" applyAlignment="1">
      <alignment horizontal="right" vertical="center" wrapText="1"/>
    </xf>
    <xf numFmtId="0" fontId="8" fillId="0" borderId="28" xfId="0" applyFont="1" applyBorder="1" applyAlignment="1">
      <alignment vertical="center" wrapText="1"/>
    </xf>
    <xf numFmtId="0" fontId="6" fillId="2" borderId="30" xfId="0" applyFont="1" applyFill="1" applyBorder="1" applyAlignment="1">
      <alignment horizontal="right" vertical="center" wrapText="1"/>
    </xf>
    <xf numFmtId="0" fontId="8" fillId="0" borderId="32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10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0" fontId="7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vertical="center"/>
    </xf>
    <xf numFmtId="164" fontId="11" fillId="0" borderId="19" xfId="0" applyNumberFormat="1" applyFont="1" applyBorder="1" applyAlignment="1">
      <alignment horizontal="center" vertical="center"/>
    </xf>
    <xf numFmtId="10" fontId="11" fillId="0" borderId="19" xfId="1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0" fontId="3" fillId="0" borderId="19" xfId="1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5" fontId="1" fillId="0" borderId="23" xfId="0" applyNumberFormat="1" applyFont="1" applyBorder="1" applyAlignment="1">
      <alignment vertical="center"/>
    </xf>
    <xf numFmtId="10" fontId="1" fillId="0" borderId="23" xfId="1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vertical="center"/>
    </xf>
    <xf numFmtId="10" fontId="1" fillId="0" borderId="17" xfId="1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64" fontId="11" fillId="5" borderId="19" xfId="0" applyNumberFormat="1" applyFont="1" applyFill="1" applyBorder="1" applyAlignment="1">
      <alignment vertical="center"/>
    </xf>
    <xf numFmtId="164" fontId="11" fillId="5" borderId="19" xfId="0" applyNumberFormat="1" applyFont="1" applyFill="1" applyBorder="1" applyAlignment="1">
      <alignment horizontal="center" vertical="center"/>
    </xf>
    <xf numFmtId="10" fontId="11" fillId="5" borderId="19" xfId="1" applyNumberFormat="1" applyFont="1" applyFill="1" applyBorder="1" applyAlignment="1">
      <alignment horizontal="center" vertical="center"/>
    </xf>
    <xf numFmtId="10" fontId="3" fillId="5" borderId="19" xfId="1" applyNumberFormat="1" applyFont="1" applyFill="1" applyBorder="1" applyAlignment="1">
      <alignment horizontal="center" vertical="center"/>
    </xf>
    <xf numFmtId="10" fontId="3" fillId="5" borderId="2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11" fillId="3" borderId="19" xfId="1" applyNumberFormat="1" applyFont="1" applyFill="1" applyBorder="1" applyAlignment="1">
      <alignment horizontal="center" vertical="center"/>
    </xf>
    <xf numFmtId="10" fontId="3" fillId="3" borderId="19" xfId="1" applyNumberFormat="1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1" fillId="3" borderId="23" xfId="1" applyNumberFormat="1" applyFont="1" applyFill="1" applyBorder="1" applyAlignment="1">
      <alignment horizontal="center" vertical="center"/>
    </xf>
    <xf numFmtId="10" fontId="1" fillId="3" borderId="17" xfId="1" applyNumberFormat="1" applyFont="1" applyFill="1" applyBorder="1" applyAlignment="1">
      <alignment horizontal="center" vertical="center"/>
    </xf>
    <xf numFmtId="165" fontId="14" fillId="0" borderId="17" xfId="0" applyNumberFormat="1" applyFont="1" applyBorder="1" applyAlignment="1">
      <alignment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 wrapText="1"/>
    </xf>
    <xf numFmtId="165" fontId="17" fillId="0" borderId="17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0" fillId="0" borderId="17" xfId="4" applyFont="1"/>
    <xf numFmtId="0" fontId="0" fillId="0" borderId="17" xfId="4" applyFont="1" applyAlignment="1">
      <alignment vertical="center"/>
    </xf>
    <xf numFmtId="10" fontId="1" fillId="0" borderId="17" xfId="4" applyNumberFormat="1" applyFont="1" applyAlignment="1">
      <alignment horizontal="center" vertical="center"/>
    </xf>
    <xf numFmtId="0" fontId="17" fillId="0" borderId="17" xfId="4" applyFont="1" applyAlignment="1">
      <alignment vertical="center"/>
    </xf>
    <xf numFmtId="0" fontId="8" fillId="0" borderId="17" xfId="5" applyAlignment="1">
      <alignment vertical="center"/>
    </xf>
    <xf numFmtId="0" fontId="8" fillId="0" borderId="17" xfId="5"/>
    <xf numFmtId="0" fontId="27" fillId="0" borderId="17" xfId="5" applyFont="1"/>
    <xf numFmtId="0" fontId="16" fillId="0" borderId="17" xfId="5" applyFont="1" applyAlignment="1">
      <alignment vertical="center"/>
    </xf>
    <xf numFmtId="0" fontId="17" fillId="0" borderId="17" xfId="5" applyFont="1" applyAlignment="1">
      <alignment vertical="center"/>
    </xf>
    <xf numFmtId="0" fontId="2" fillId="0" borderId="41" xfId="5" applyFont="1" applyBorder="1" applyAlignment="1">
      <alignment horizontal="center" vertical="center" wrapText="1" readingOrder="1"/>
    </xf>
    <xf numFmtId="0" fontId="2" fillId="0" borderId="42" xfId="5" applyFont="1" applyBorder="1" applyAlignment="1">
      <alignment horizontal="center" vertical="center" wrapText="1" readingOrder="1"/>
    </xf>
    <xf numFmtId="0" fontId="2" fillId="0" borderId="45" xfId="5" applyFont="1" applyBorder="1" applyAlignment="1">
      <alignment horizontal="center" vertical="center" wrapText="1" readingOrder="1"/>
    </xf>
    <xf numFmtId="10" fontId="14" fillId="0" borderId="17" xfId="0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horizontal="center" vertical="top" wrapText="1"/>
    </xf>
    <xf numFmtId="165" fontId="0" fillId="0" borderId="0" xfId="7" applyNumberFormat="1" applyFont="1" applyAlignment="1">
      <alignment horizontal="center" vertical="center"/>
    </xf>
    <xf numFmtId="165" fontId="17" fillId="0" borderId="0" xfId="7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 wrapText="1"/>
    </xf>
    <xf numFmtId="165" fontId="26" fillId="0" borderId="0" xfId="7" applyNumberFormat="1" applyFont="1" applyAlignment="1">
      <alignment horizontal="center" vertical="center" wrapText="1"/>
    </xf>
    <xf numFmtId="0" fontId="0" fillId="0" borderId="17" xfId="4" applyFont="1" applyAlignment="1">
      <alignment horizontal="center" vertical="center"/>
    </xf>
    <xf numFmtId="0" fontId="17" fillId="0" borderId="17" xfId="4" applyFont="1" applyAlignment="1">
      <alignment horizontal="center" vertical="center"/>
    </xf>
    <xf numFmtId="165" fontId="17" fillId="0" borderId="17" xfId="4" applyNumberFormat="1" applyFont="1" applyAlignment="1">
      <alignment horizontal="center" vertical="center"/>
    </xf>
    <xf numFmtId="165" fontId="1" fillId="0" borderId="17" xfId="4" applyNumberFormat="1" applyFont="1" applyAlignment="1">
      <alignment horizontal="center" vertical="center"/>
    </xf>
    <xf numFmtId="165" fontId="0" fillId="0" borderId="17" xfId="4" applyNumberFormat="1" applyFont="1" applyAlignment="1">
      <alignment horizontal="center" vertical="center"/>
    </xf>
    <xf numFmtId="165" fontId="7" fillId="0" borderId="49" xfId="0" applyNumberFormat="1" applyFont="1" applyBorder="1" applyAlignment="1">
      <alignment horizontal="center" vertical="center" wrapText="1"/>
    </xf>
    <xf numFmtId="165" fontId="7" fillId="0" borderId="43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0" fontId="2" fillId="0" borderId="50" xfId="5" applyNumberFormat="1" applyFont="1" applyBorder="1" applyAlignment="1">
      <alignment horizontal="center" vertical="center"/>
    </xf>
    <xf numFmtId="10" fontId="31" fillId="7" borderId="52" xfId="5" applyNumberFormat="1" applyFont="1" applyFill="1" applyBorder="1" applyAlignment="1">
      <alignment horizontal="center" vertical="center"/>
    </xf>
    <xf numFmtId="0" fontId="28" fillId="7" borderId="48" xfId="5" applyFont="1" applyFill="1" applyBorder="1" applyAlignment="1">
      <alignment horizontal="center" vertical="center" wrapText="1" readingOrder="1"/>
    </xf>
    <xf numFmtId="0" fontId="28" fillId="7" borderId="49" xfId="5" applyFont="1" applyFill="1" applyBorder="1" applyAlignment="1">
      <alignment horizontal="center" vertical="center" wrapText="1" readingOrder="1"/>
    </xf>
    <xf numFmtId="0" fontId="28" fillId="7" borderId="43" xfId="5" applyFont="1" applyFill="1" applyBorder="1" applyAlignment="1">
      <alignment horizontal="center" vertical="center" wrapText="1" readingOrder="1"/>
    </xf>
    <xf numFmtId="4" fontId="29" fillId="8" borderId="51" xfId="5" applyNumberFormat="1" applyFont="1" applyFill="1" applyBorder="1" applyAlignment="1">
      <alignment horizontal="center" vertical="center" wrapText="1" readingOrder="1"/>
    </xf>
    <xf numFmtId="10" fontId="29" fillId="8" borderId="52" xfId="5" applyNumberFormat="1" applyFont="1" applyFill="1" applyBorder="1" applyAlignment="1">
      <alignment horizontal="center" vertical="center"/>
    </xf>
    <xf numFmtId="10" fontId="2" fillId="0" borderId="58" xfId="5" applyNumberFormat="1" applyFont="1" applyBorder="1" applyAlignment="1">
      <alignment horizontal="center" vertical="center"/>
    </xf>
    <xf numFmtId="10" fontId="7" fillId="0" borderId="43" xfId="0" applyNumberFormat="1" applyFont="1" applyBorder="1" applyAlignment="1">
      <alignment horizontal="center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0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165" fontId="17" fillId="0" borderId="19" xfId="0" applyNumberFormat="1" applyFont="1" applyBorder="1" applyAlignment="1">
      <alignment horizontal="center" vertical="center"/>
    </xf>
    <xf numFmtId="4" fontId="29" fillId="8" borderId="51" xfId="5" applyNumberFormat="1" applyFont="1" applyFill="1" applyBorder="1" applyAlignment="1">
      <alignment horizontal="center" vertical="center" wrapText="1"/>
    </xf>
    <xf numFmtId="164" fontId="31" fillId="7" borderId="51" xfId="5" applyNumberFormat="1" applyFont="1" applyFill="1" applyBorder="1" applyAlignment="1">
      <alignment horizontal="center" vertical="center" wrapText="1"/>
    </xf>
    <xf numFmtId="4" fontId="2" fillId="0" borderId="36" xfId="5" applyNumberFormat="1" applyFont="1" applyBorder="1" applyAlignment="1">
      <alignment horizontal="center" vertical="center"/>
    </xf>
    <xf numFmtId="4" fontId="2" fillId="0" borderId="5" xfId="5" applyNumberFormat="1" applyFont="1" applyBorder="1" applyAlignment="1">
      <alignment horizontal="center" vertical="center"/>
    </xf>
    <xf numFmtId="4" fontId="2" fillId="0" borderId="66" xfId="5" applyNumberFormat="1" applyFont="1" applyBorder="1" applyAlignment="1">
      <alignment horizontal="center" vertical="center"/>
    </xf>
    <xf numFmtId="4" fontId="2" fillId="0" borderId="56" xfId="5" applyNumberFormat="1" applyFont="1" applyBorder="1" applyAlignment="1">
      <alignment horizontal="center" vertical="center"/>
    </xf>
    <xf numFmtId="165" fontId="14" fillId="0" borderId="19" xfId="0" applyNumberFormat="1" applyFont="1" applyBorder="1" applyAlignment="1">
      <alignment horizontal="center" vertical="center" wrapText="1"/>
    </xf>
    <xf numFmtId="165" fontId="14" fillId="0" borderId="19" xfId="0" applyNumberFormat="1" applyFont="1" applyBorder="1" applyAlignment="1">
      <alignment horizontal="center" vertical="center"/>
    </xf>
    <xf numFmtId="0" fontId="1" fillId="0" borderId="38" xfId="5" applyFont="1" applyBorder="1"/>
    <xf numFmtId="165" fontId="17" fillId="0" borderId="63" xfId="0" applyNumberFormat="1" applyFont="1" applyBorder="1" applyAlignment="1">
      <alignment horizontal="center" vertical="center"/>
    </xf>
    <xf numFmtId="0" fontId="13" fillId="0" borderId="0" xfId="0" applyFont="1"/>
    <xf numFmtId="10" fontId="7" fillId="0" borderId="82" xfId="0" applyNumberFormat="1" applyFont="1" applyBorder="1" applyAlignment="1">
      <alignment horizontal="center" vertical="center"/>
    </xf>
    <xf numFmtId="165" fontId="7" fillId="0" borderId="84" xfId="0" applyNumberFormat="1" applyFont="1" applyBorder="1" applyAlignment="1">
      <alignment horizontal="center" vertical="center"/>
    </xf>
    <xf numFmtId="0" fontId="8" fillId="0" borderId="0" xfId="0" applyFont="1"/>
    <xf numFmtId="165" fontId="17" fillId="0" borderId="19" xfId="0" applyNumberFormat="1" applyFont="1" applyBorder="1" applyAlignment="1">
      <alignment horizontal="center" vertical="center" wrapText="1"/>
    </xf>
    <xf numFmtId="165" fontId="17" fillId="0" borderId="19" xfId="7" applyNumberFormat="1" applyFont="1" applyFill="1" applyBorder="1" applyAlignment="1">
      <alignment horizontal="center" vertical="center"/>
    </xf>
    <xf numFmtId="10" fontId="17" fillId="0" borderId="78" xfId="0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 wrapText="1"/>
    </xf>
    <xf numFmtId="165" fontId="17" fillId="0" borderId="21" xfId="0" applyNumberFormat="1" applyFont="1" applyBorder="1" applyAlignment="1">
      <alignment horizontal="center" vertical="center"/>
    </xf>
    <xf numFmtId="10" fontId="17" fillId="0" borderId="81" xfId="0" applyNumberFormat="1" applyFont="1" applyBorder="1" applyAlignment="1">
      <alignment horizontal="center" vertical="center"/>
    </xf>
    <xf numFmtId="164" fontId="17" fillId="0" borderId="2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 vertical="center"/>
    </xf>
    <xf numFmtId="10" fontId="17" fillId="0" borderId="62" xfId="0" applyNumberFormat="1" applyFont="1" applyBorder="1" applyAlignment="1">
      <alignment horizontal="center" vertical="center"/>
    </xf>
    <xf numFmtId="10" fontId="17" fillId="0" borderId="78" xfId="1" applyNumberFormat="1" applyFont="1" applyFill="1" applyBorder="1" applyAlignment="1">
      <alignment horizontal="center" vertical="center"/>
    </xf>
    <xf numFmtId="165" fontId="7" fillId="0" borderId="63" xfId="0" applyNumberFormat="1" applyFont="1" applyBorder="1" applyAlignment="1">
      <alignment horizontal="center" vertical="center" wrapText="1"/>
    </xf>
    <xf numFmtId="10" fontId="7" fillId="0" borderId="64" xfId="0" applyNumberFormat="1" applyFont="1" applyBorder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/>
    </xf>
    <xf numFmtId="165" fontId="7" fillId="0" borderId="86" xfId="0" applyNumberFormat="1" applyFont="1" applyBorder="1" applyAlignment="1">
      <alignment horizontal="center" vertical="center"/>
    </xf>
    <xf numFmtId="10" fontId="7" fillId="0" borderId="87" xfId="0" applyNumberFormat="1" applyFont="1" applyBorder="1" applyAlignment="1">
      <alignment horizontal="center" vertical="center"/>
    </xf>
    <xf numFmtId="0" fontId="8" fillId="0" borderId="17" xfId="4" applyFont="1"/>
    <xf numFmtId="165" fontId="22" fillId="0" borderId="19" xfId="0" applyNumberFormat="1" applyFont="1" applyBorder="1" applyAlignment="1">
      <alignment horizontal="center" vertical="center"/>
    </xf>
    <xf numFmtId="10" fontId="22" fillId="0" borderId="78" xfId="0" applyNumberFormat="1" applyFont="1" applyBorder="1" applyAlignment="1">
      <alignment horizontal="center" vertical="center"/>
    </xf>
    <xf numFmtId="165" fontId="21" fillId="0" borderId="63" xfId="0" applyNumberFormat="1" applyFont="1" applyBorder="1" applyAlignment="1">
      <alignment horizontal="center" vertical="center" wrapText="1"/>
    </xf>
    <xf numFmtId="165" fontId="21" fillId="0" borderId="64" xfId="0" applyNumberFormat="1" applyFont="1" applyBorder="1" applyAlignment="1">
      <alignment horizontal="center" vertical="center" wrapText="1"/>
    </xf>
    <xf numFmtId="165" fontId="35" fillId="0" borderId="19" xfId="0" applyNumberFormat="1" applyFont="1" applyBorder="1" applyAlignment="1">
      <alignment horizontal="center" vertical="center" wrapText="1"/>
    </xf>
    <xf numFmtId="49" fontId="35" fillId="0" borderId="83" xfId="0" applyNumberFormat="1" applyFont="1" applyBorder="1" applyAlignment="1">
      <alignment vertical="center"/>
    </xf>
    <xf numFmtId="165" fontId="35" fillId="0" borderId="23" xfId="0" applyNumberFormat="1" applyFont="1" applyBorder="1" applyAlignment="1">
      <alignment horizontal="center" vertical="center"/>
    </xf>
    <xf numFmtId="49" fontId="35" fillId="0" borderId="77" xfId="0" applyNumberFormat="1" applyFont="1" applyBorder="1" applyAlignment="1">
      <alignment vertical="center"/>
    </xf>
    <xf numFmtId="165" fontId="35" fillId="0" borderId="19" xfId="0" applyNumberFormat="1" applyFont="1" applyBorder="1" applyAlignment="1">
      <alignment horizontal="center" vertical="center"/>
    </xf>
    <xf numFmtId="165" fontId="17" fillId="0" borderId="23" xfId="4" applyNumberFormat="1" applyFont="1" applyBorder="1" applyAlignment="1">
      <alignment horizontal="center" vertical="center" wrapText="1"/>
    </xf>
    <xf numFmtId="10" fontId="17" fillId="0" borderId="62" xfId="3" applyNumberFormat="1" applyFont="1" applyFill="1" applyBorder="1" applyAlignment="1">
      <alignment horizontal="center" vertical="center"/>
    </xf>
    <xf numFmtId="165" fontId="7" fillId="0" borderId="63" xfId="4" applyNumberFormat="1" applyFont="1" applyBorder="1" applyAlignment="1">
      <alignment horizontal="center" vertical="center" wrapText="1"/>
    </xf>
    <xf numFmtId="165" fontId="7" fillId="0" borderId="64" xfId="4" applyNumberFormat="1" applyFont="1" applyBorder="1" applyAlignment="1">
      <alignment horizontal="center" vertical="center" wrapText="1"/>
    </xf>
    <xf numFmtId="165" fontId="17" fillId="0" borderId="21" xfId="4" applyNumberFormat="1" applyFont="1" applyBorder="1" applyAlignment="1">
      <alignment horizontal="center" vertical="center" wrapText="1"/>
    </xf>
    <xf numFmtId="10" fontId="7" fillId="0" borderId="87" xfId="4" applyNumberFormat="1" applyFont="1" applyBorder="1" applyAlignment="1">
      <alignment horizontal="center" vertical="center"/>
    </xf>
    <xf numFmtId="165" fontId="7" fillId="0" borderId="48" xfId="0" applyNumberFormat="1" applyFont="1" applyBorder="1" applyAlignment="1">
      <alignment horizontal="center" vertical="center" wrapText="1"/>
    </xf>
    <xf numFmtId="165" fontId="17" fillId="0" borderId="23" xfId="0" applyNumberFormat="1" applyFont="1" applyBorder="1" applyAlignment="1">
      <alignment horizontal="center" vertical="center" wrapText="1"/>
    </xf>
    <xf numFmtId="10" fontId="17" fillId="0" borderId="62" xfId="3" applyNumberFormat="1" applyFont="1" applyFill="1" applyBorder="1" applyAlignment="1">
      <alignment horizontal="center" vertical="center" wrapText="1"/>
    </xf>
    <xf numFmtId="165" fontId="35" fillId="0" borderId="65" xfId="0" applyNumberFormat="1" applyFont="1" applyBorder="1" applyAlignment="1">
      <alignment horizontal="center" vertical="center" wrapText="1"/>
    </xf>
    <xf numFmtId="165" fontId="17" fillId="0" borderId="31" xfId="4" applyNumberFormat="1" applyFont="1" applyBorder="1" applyAlignment="1">
      <alignment horizontal="center" vertical="center"/>
    </xf>
    <xf numFmtId="165" fontId="17" fillId="0" borderId="65" xfId="4" applyNumberFormat="1" applyFont="1" applyBorder="1" applyAlignment="1">
      <alignment horizontal="center" vertical="center"/>
    </xf>
    <xf numFmtId="165" fontId="17" fillId="0" borderId="80" xfId="4" applyNumberFormat="1" applyFont="1" applyBorder="1" applyAlignment="1">
      <alignment horizontal="center" vertical="center"/>
    </xf>
    <xf numFmtId="10" fontId="17" fillId="0" borderId="94" xfId="0" applyNumberFormat="1" applyFont="1" applyBorder="1" applyAlignment="1">
      <alignment horizontal="center" vertical="center"/>
    </xf>
    <xf numFmtId="165" fontId="19" fillId="6" borderId="63" xfId="0" applyNumberFormat="1" applyFont="1" applyFill="1" applyBorder="1" applyAlignment="1">
      <alignment horizontal="center" vertical="center" wrapText="1"/>
    </xf>
    <xf numFmtId="10" fontId="19" fillId="6" borderId="64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/>
    </xf>
    <xf numFmtId="0" fontId="4" fillId="0" borderId="0" xfId="0" applyFont="1"/>
    <xf numFmtId="49" fontId="22" fillId="0" borderId="77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7" fillId="0" borderId="17" xfId="0" applyFont="1" applyBorder="1"/>
    <xf numFmtId="49" fontId="17" fillId="0" borderId="83" xfId="0" applyNumberFormat="1" applyFont="1" applyBorder="1" applyAlignment="1">
      <alignment vertical="center"/>
    </xf>
    <xf numFmtId="49" fontId="17" fillId="0" borderId="77" xfId="0" applyNumberFormat="1" applyFont="1" applyBorder="1" applyAlignment="1">
      <alignment vertical="center"/>
    </xf>
    <xf numFmtId="49" fontId="17" fillId="0" borderId="91" xfId="0" applyNumberFormat="1" applyFont="1" applyBorder="1" applyAlignment="1">
      <alignment vertical="center"/>
    </xf>
    <xf numFmtId="49" fontId="17" fillId="0" borderId="75" xfId="0" applyNumberFormat="1" applyFont="1" applyBorder="1" applyAlignment="1">
      <alignment vertical="center"/>
    </xf>
    <xf numFmtId="49" fontId="17" fillId="0" borderId="61" xfId="0" applyNumberFormat="1" applyFont="1" applyBorder="1" applyAlignment="1">
      <alignment vertical="center"/>
    </xf>
    <xf numFmtId="0" fontId="4" fillId="0" borderId="17" xfId="0" applyFont="1" applyBorder="1"/>
    <xf numFmtId="49" fontId="17" fillId="0" borderId="74" xfId="0" applyNumberFormat="1" applyFont="1" applyBorder="1" applyAlignment="1">
      <alignment vertical="center"/>
    </xf>
    <xf numFmtId="165" fontId="17" fillId="0" borderId="59" xfId="0" applyNumberFormat="1" applyFont="1" applyBorder="1" applyAlignment="1">
      <alignment horizontal="center" vertical="center"/>
    </xf>
    <xf numFmtId="10" fontId="17" fillId="0" borderId="60" xfId="0" applyNumberFormat="1" applyFont="1" applyBorder="1" applyAlignment="1">
      <alignment horizontal="center" vertical="center"/>
    </xf>
    <xf numFmtId="49" fontId="17" fillId="0" borderId="77" xfId="0" applyNumberFormat="1" applyFont="1" applyBorder="1" applyAlignment="1">
      <alignment vertical="center" wrapText="1"/>
    </xf>
    <xf numFmtId="49" fontId="17" fillId="0" borderId="75" xfId="0" applyNumberFormat="1" applyFont="1" applyBorder="1" applyAlignment="1">
      <alignment horizontal="center" vertical="center" wrapText="1"/>
    </xf>
    <xf numFmtId="10" fontId="17" fillId="0" borderId="95" xfId="0" applyNumberFormat="1" applyFont="1" applyBorder="1" applyAlignment="1">
      <alignment horizontal="center" vertical="center"/>
    </xf>
    <xf numFmtId="165" fontId="17" fillId="0" borderId="21" xfId="0" applyNumberFormat="1" applyFont="1" applyBorder="1" applyAlignment="1">
      <alignment horizontal="center" vertical="center" wrapText="1"/>
    </xf>
    <xf numFmtId="0" fontId="35" fillId="0" borderId="77" xfId="0" applyFont="1" applyBorder="1" applyAlignment="1">
      <alignment vertical="center"/>
    </xf>
    <xf numFmtId="0" fontId="16" fillId="0" borderId="61" xfId="0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165" fontId="35" fillId="0" borderId="21" xfId="0" applyNumberFormat="1" applyFont="1" applyBorder="1" applyAlignment="1">
      <alignment horizontal="center" vertical="center"/>
    </xf>
    <xf numFmtId="0" fontId="4" fillId="0" borderId="17" xfId="4" applyFont="1"/>
    <xf numFmtId="0" fontId="7" fillId="0" borderId="17" xfId="4" applyFont="1"/>
    <xf numFmtId="49" fontId="17" fillId="0" borderId="83" xfId="0" applyNumberFormat="1" applyFont="1" applyBorder="1" applyAlignment="1">
      <alignment horizontal="center" vertical="center" wrapText="1"/>
    </xf>
    <xf numFmtId="165" fontId="7" fillId="0" borderId="64" xfId="0" applyNumberFormat="1" applyFont="1" applyBorder="1" applyAlignment="1">
      <alignment horizontal="center" vertical="center" wrapText="1"/>
    </xf>
    <xf numFmtId="49" fontId="17" fillId="0" borderId="83" xfId="4" applyNumberFormat="1" applyFont="1" applyBorder="1" applyAlignment="1">
      <alignment vertical="center"/>
    </xf>
    <xf numFmtId="49" fontId="17" fillId="0" borderId="77" xfId="4" applyNumberFormat="1" applyFont="1" applyBorder="1" applyAlignment="1">
      <alignment vertical="center"/>
    </xf>
    <xf numFmtId="49" fontId="35" fillId="0" borderId="77" xfId="4" applyNumberFormat="1" applyFont="1" applyBorder="1" applyAlignment="1">
      <alignment vertical="center"/>
    </xf>
    <xf numFmtId="49" fontId="17" fillId="0" borderId="61" xfId="4" applyNumberFormat="1" applyFont="1" applyBorder="1" applyAlignment="1">
      <alignment vertical="center"/>
    </xf>
    <xf numFmtId="0" fontId="16" fillId="0" borderId="77" xfId="0" applyFont="1" applyBorder="1" applyAlignment="1">
      <alignment vertical="center"/>
    </xf>
    <xf numFmtId="49" fontId="17" fillId="0" borderId="83" xfId="0" applyNumberFormat="1" applyFont="1" applyBorder="1" applyAlignment="1">
      <alignment vertical="center" wrapText="1"/>
    </xf>
    <xf numFmtId="2" fontId="17" fillId="0" borderId="77" xfId="0" applyNumberFormat="1" applyFont="1" applyBorder="1" applyAlignment="1">
      <alignment vertical="center" wrapText="1"/>
    </xf>
    <xf numFmtId="165" fontId="17" fillId="0" borderId="23" xfId="7" applyNumberFormat="1" applyFont="1" applyFill="1" applyBorder="1" applyAlignment="1">
      <alignment horizontal="center" vertical="center"/>
    </xf>
    <xf numFmtId="165" fontId="7" fillId="0" borderId="63" xfId="7" applyNumberFormat="1" applyFont="1" applyBorder="1" applyAlignment="1">
      <alignment horizontal="center" vertical="center" wrapText="1"/>
    </xf>
    <xf numFmtId="165" fontId="17" fillId="0" borderId="21" xfId="7" applyNumberFormat="1" applyFont="1" applyFill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1" xfId="0" applyNumberFormat="1" applyFont="1" applyBorder="1" applyAlignment="1">
      <alignment vertical="center" wrapText="1"/>
    </xf>
    <xf numFmtId="165" fontId="7" fillId="0" borderId="86" xfId="0" applyNumberFormat="1" applyFont="1" applyBorder="1" applyAlignment="1">
      <alignment horizontal="center" vertical="center" wrapText="1"/>
    </xf>
    <xf numFmtId="49" fontId="17" fillId="0" borderId="77" xfId="0" applyNumberFormat="1" applyFont="1" applyBorder="1" applyAlignment="1">
      <alignment horizontal="center" vertical="center"/>
    </xf>
    <xf numFmtId="49" fontId="17" fillId="0" borderId="83" xfId="0" applyNumberFormat="1" applyFont="1" applyBorder="1" applyAlignment="1">
      <alignment horizontal="center" vertical="center"/>
    </xf>
    <xf numFmtId="49" fontId="17" fillId="0" borderId="61" xfId="0" applyNumberFormat="1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/>
    </xf>
    <xf numFmtId="0" fontId="1" fillId="0" borderId="38" xfId="5" applyFont="1" applyBorder="1" applyAlignment="1">
      <alignment horizontal="center"/>
    </xf>
    <xf numFmtId="0" fontId="8" fillId="0" borderId="17" xfId="5" applyAlignment="1">
      <alignment horizontal="center"/>
    </xf>
    <xf numFmtId="10" fontId="2" fillId="0" borderId="40" xfId="5" applyNumberFormat="1" applyFont="1" applyBorder="1" applyAlignment="1">
      <alignment horizontal="center" vertical="center"/>
    </xf>
    <xf numFmtId="165" fontId="35" fillId="0" borderId="96" xfId="0" applyNumberFormat="1" applyFont="1" applyBorder="1" applyAlignment="1">
      <alignment horizontal="center" vertical="center" wrapText="1"/>
    </xf>
    <xf numFmtId="165" fontId="37" fillId="0" borderId="19" xfId="0" applyNumberFormat="1" applyFont="1" applyBorder="1" applyAlignment="1">
      <alignment horizontal="center" vertical="center"/>
    </xf>
    <xf numFmtId="10" fontId="37" fillId="0" borderId="78" xfId="0" applyNumberFormat="1" applyFont="1" applyBorder="1" applyAlignment="1">
      <alignment horizontal="center" vertical="center"/>
    </xf>
    <xf numFmtId="165" fontId="37" fillId="0" borderId="84" xfId="0" applyNumberFormat="1" applyFont="1" applyBorder="1" applyAlignment="1">
      <alignment horizontal="center" vertical="center"/>
    </xf>
    <xf numFmtId="165" fontId="35" fillId="0" borderId="84" xfId="0" applyNumberFormat="1" applyFont="1" applyBorder="1" applyAlignment="1">
      <alignment horizontal="center" vertical="center" wrapText="1"/>
    </xf>
    <xf numFmtId="10" fontId="37" fillId="0" borderId="64" xfId="0" applyNumberFormat="1" applyFont="1" applyBorder="1" applyAlignment="1">
      <alignment horizontal="center" vertical="center"/>
    </xf>
    <xf numFmtId="10" fontId="14" fillId="0" borderId="78" xfId="0" applyNumberFormat="1" applyFont="1" applyBorder="1" applyAlignment="1">
      <alignment horizontal="center" vertical="center"/>
    </xf>
    <xf numFmtId="10" fontId="21" fillId="0" borderId="82" xfId="0" applyNumberFormat="1" applyFont="1" applyBorder="1" applyAlignment="1">
      <alignment horizontal="center" vertical="center"/>
    </xf>
    <xf numFmtId="49" fontId="22" fillId="0" borderId="74" xfId="0" applyNumberFormat="1" applyFont="1" applyBorder="1" applyAlignment="1">
      <alignment vertical="center"/>
    </xf>
    <xf numFmtId="165" fontId="22" fillId="0" borderId="59" xfId="0" applyNumberFormat="1" applyFont="1" applyBorder="1" applyAlignment="1">
      <alignment horizontal="center" vertical="center"/>
    </xf>
    <xf numFmtId="10" fontId="22" fillId="0" borderId="60" xfId="0" applyNumberFormat="1" applyFont="1" applyBorder="1" applyAlignment="1">
      <alignment horizontal="center" vertical="center"/>
    </xf>
    <xf numFmtId="49" fontId="22" fillId="0" borderId="75" xfId="0" applyNumberFormat="1" applyFont="1" applyBorder="1" applyAlignment="1">
      <alignment vertical="center"/>
    </xf>
    <xf numFmtId="165" fontId="22" fillId="0" borderId="63" xfId="0" applyNumberFormat="1" applyFont="1" applyBorder="1" applyAlignment="1">
      <alignment horizontal="center" vertical="center"/>
    </xf>
    <xf numFmtId="165" fontId="22" fillId="0" borderId="84" xfId="0" applyNumberFormat="1" applyFont="1" applyBorder="1" applyAlignment="1">
      <alignment horizontal="center" vertical="center"/>
    </xf>
    <xf numFmtId="10" fontId="22" fillId="0" borderId="82" xfId="0" applyNumberFormat="1" applyFont="1" applyBorder="1" applyAlignment="1">
      <alignment horizontal="center" vertical="center"/>
    </xf>
    <xf numFmtId="4" fontId="2" fillId="0" borderId="19" xfId="5" applyNumberFormat="1" applyFont="1" applyBorder="1" applyAlignment="1">
      <alignment horizontal="center" vertical="center"/>
    </xf>
    <xf numFmtId="4" fontId="2" fillId="0" borderId="65" xfId="5" applyNumberFormat="1" applyFont="1" applyBorder="1" applyAlignment="1">
      <alignment horizontal="center" vertical="center"/>
    </xf>
    <xf numFmtId="0" fontId="2" fillId="0" borderId="77" xfId="5" applyFont="1" applyBorder="1" applyAlignment="1">
      <alignment horizontal="center" vertical="center" wrapText="1" readingOrder="1"/>
    </xf>
    <xf numFmtId="10" fontId="2" fillId="0" borderId="78" xfId="5" applyNumberFormat="1" applyFont="1" applyBorder="1" applyAlignment="1">
      <alignment horizontal="center" vertical="center"/>
    </xf>
    <xf numFmtId="165" fontId="17" fillId="0" borderId="63" xfId="0" applyNumberFormat="1" applyFont="1" applyBorder="1" applyAlignment="1">
      <alignment horizontal="center" vertical="center" wrapText="1"/>
    </xf>
    <xf numFmtId="0" fontId="16" fillId="0" borderId="75" xfId="0" applyFont="1" applyBorder="1" applyAlignment="1">
      <alignment vertical="center"/>
    </xf>
    <xf numFmtId="10" fontId="17" fillId="0" borderId="82" xfId="3" applyNumberFormat="1" applyFont="1" applyFill="1" applyBorder="1" applyAlignment="1">
      <alignment horizontal="center" vertical="center" wrapText="1"/>
    </xf>
    <xf numFmtId="165" fontId="17" fillId="0" borderId="90" xfId="0" applyNumberFormat="1" applyFont="1" applyBorder="1" applyAlignment="1">
      <alignment horizontal="center" vertical="center" wrapText="1"/>
    </xf>
    <xf numFmtId="4" fontId="39" fillId="0" borderId="0" xfId="0" applyNumberFormat="1" applyFont="1"/>
    <xf numFmtId="4" fontId="8" fillId="0" borderId="17" xfId="5" applyNumberFormat="1"/>
    <xf numFmtId="165" fontId="7" fillId="0" borderId="86" xfId="4" applyNumberFormat="1" applyFont="1" applyBorder="1" applyAlignment="1">
      <alignment horizontal="center" vertical="center"/>
    </xf>
    <xf numFmtId="10" fontId="17" fillId="0" borderId="82" xfId="0" applyNumberFormat="1" applyFont="1" applyBorder="1" applyAlignment="1">
      <alignment horizontal="center" vertical="center"/>
    </xf>
    <xf numFmtId="0" fontId="30" fillId="0" borderId="40" xfId="6" applyBorder="1" applyAlignment="1">
      <alignment horizontal="center" vertical="center" wrapText="1"/>
    </xf>
    <xf numFmtId="0" fontId="30" fillId="0" borderId="95" xfId="6" applyBorder="1" applyAlignment="1">
      <alignment horizontal="center" vertical="center" wrapText="1"/>
    </xf>
    <xf numFmtId="0" fontId="30" fillId="0" borderId="58" xfId="6" applyBorder="1" applyAlignment="1">
      <alignment horizontal="center" vertical="center" wrapText="1"/>
    </xf>
    <xf numFmtId="0" fontId="30" fillId="0" borderId="50" xfId="6" applyBorder="1" applyAlignment="1">
      <alignment horizontal="center" vertical="center" wrapText="1"/>
    </xf>
    <xf numFmtId="0" fontId="30" fillId="0" borderId="78" xfId="6" applyBorder="1" applyAlignment="1">
      <alignment horizontal="center" vertical="center" wrapText="1"/>
    </xf>
    <xf numFmtId="164" fontId="8" fillId="0" borderId="17" xfId="7" applyFont="1" applyBorder="1" applyAlignment="1"/>
    <xf numFmtId="0" fontId="14" fillId="0" borderId="75" xfId="0" applyFont="1" applyBorder="1" applyAlignment="1">
      <alignment horizontal="left" vertical="center"/>
    </xf>
    <xf numFmtId="165" fontId="14" fillId="0" borderId="63" xfId="0" applyNumberFormat="1" applyFont="1" applyBorder="1" applyAlignment="1">
      <alignment horizontal="center" vertical="center"/>
    </xf>
    <xf numFmtId="10" fontId="14" fillId="0" borderId="64" xfId="0" applyNumberFormat="1" applyFont="1" applyBorder="1" applyAlignment="1">
      <alignment horizontal="center" vertical="center"/>
    </xf>
    <xf numFmtId="165" fontId="35" fillId="0" borderId="21" xfId="0" applyNumberFormat="1" applyFont="1" applyBorder="1" applyAlignment="1">
      <alignment horizontal="center" vertical="center" wrapText="1"/>
    </xf>
    <xf numFmtId="165" fontId="17" fillId="3" borderId="23" xfId="0" applyNumberFormat="1" applyFont="1" applyFill="1" applyBorder="1" applyAlignment="1">
      <alignment horizontal="center" vertical="center"/>
    </xf>
    <xf numFmtId="165" fontId="17" fillId="3" borderId="21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 readingOrder="1"/>
    </xf>
    <xf numFmtId="0" fontId="17" fillId="0" borderId="19" xfId="0" applyFont="1" applyBorder="1" applyAlignment="1">
      <alignment horizontal="left" vertical="center" wrapText="1" readingOrder="1"/>
    </xf>
    <xf numFmtId="0" fontId="16" fillId="0" borderId="19" xfId="0" applyFont="1" applyBorder="1" applyAlignment="1">
      <alignment horizontal="left" vertical="center" wrapText="1" readingOrder="1"/>
    </xf>
    <xf numFmtId="0" fontId="17" fillId="0" borderId="21" xfId="0" applyFont="1" applyBorder="1" applyAlignment="1">
      <alignment horizontal="left" vertical="center" wrapText="1" readingOrder="1"/>
    </xf>
    <xf numFmtId="165" fontId="21" fillId="0" borderId="84" xfId="0" applyNumberFormat="1" applyFont="1" applyBorder="1" applyAlignment="1">
      <alignment vertical="center"/>
    </xf>
    <xf numFmtId="0" fontId="32" fillId="3" borderId="17" xfId="0" applyFont="1" applyFill="1" applyBorder="1" applyAlignment="1">
      <alignment vertical="center"/>
    </xf>
    <xf numFmtId="0" fontId="40" fillId="0" borderId="44" xfId="5" applyFont="1" applyBorder="1" applyAlignment="1">
      <alignment vertical="center"/>
    </xf>
    <xf numFmtId="165" fontId="17" fillId="0" borderId="90" xfId="0" applyNumberFormat="1" applyFont="1" applyBorder="1" applyAlignment="1">
      <alignment horizontal="center" vertical="center"/>
    </xf>
    <xf numFmtId="0" fontId="35" fillId="0" borderId="74" xfId="0" applyFont="1" applyBorder="1" applyAlignment="1">
      <alignment vertical="center"/>
    </xf>
    <xf numFmtId="165" fontId="35" fillId="0" borderId="101" xfId="0" applyNumberFormat="1" applyFont="1" applyBorder="1" applyAlignment="1">
      <alignment horizontal="center" vertical="center" wrapText="1"/>
    </xf>
    <xf numFmtId="165" fontId="17" fillId="0" borderId="89" xfId="0" applyNumberFormat="1" applyFont="1" applyBorder="1" applyAlignment="1">
      <alignment horizontal="center" vertical="center" wrapText="1"/>
    </xf>
    <xf numFmtId="10" fontId="17" fillId="0" borderId="60" xfId="3" applyNumberFormat="1" applyFont="1" applyFill="1" applyBorder="1" applyAlignment="1">
      <alignment horizontal="center" vertical="center" wrapText="1"/>
    </xf>
    <xf numFmtId="10" fontId="8" fillId="0" borderId="17" xfId="1" applyNumberFormat="1" applyFont="1" applyBorder="1" applyAlignment="1"/>
    <xf numFmtId="0" fontId="35" fillId="0" borderId="75" xfId="0" applyFont="1" applyBorder="1" applyAlignment="1">
      <alignment vertical="center"/>
    </xf>
    <xf numFmtId="165" fontId="35" fillId="0" borderId="102" xfId="0" applyNumberFormat="1" applyFont="1" applyBorder="1" applyAlignment="1">
      <alignment horizontal="center" vertical="center" wrapText="1"/>
    </xf>
    <xf numFmtId="164" fontId="8" fillId="0" borderId="17" xfId="5" applyNumberFormat="1"/>
    <xf numFmtId="49" fontId="17" fillId="0" borderId="21" xfId="4" applyNumberFormat="1" applyFont="1" applyBorder="1" applyAlignment="1">
      <alignment horizontal="center" vertical="center" wrapText="1"/>
    </xf>
    <xf numFmtId="165" fontId="14" fillId="0" borderId="59" xfId="0" applyNumberFormat="1" applyFont="1" applyBorder="1" applyAlignment="1">
      <alignment horizontal="center" vertical="center" wrapText="1"/>
    </xf>
    <xf numFmtId="165" fontId="14" fillId="0" borderId="59" xfId="0" applyNumberFormat="1" applyFont="1" applyBorder="1" applyAlignment="1">
      <alignment horizontal="center" vertical="center"/>
    </xf>
    <xf numFmtId="10" fontId="14" fillId="0" borderId="60" xfId="0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left" vertical="center"/>
    </xf>
    <xf numFmtId="49" fontId="22" fillId="0" borderId="85" xfId="0" applyNumberFormat="1" applyFont="1" applyBorder="1" applyAlignment="1">
      <alignment vertical="center"/>
    </xf>
    <xf numFmtId="0" fontId="0" fillId="0" borderId="88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165" fontId="22" fillId="0" borderId="86" xfId="0" applyNumberFormat="1" applyFont="1" applyBorder="1" applyAlignment="1">
      <alignment horizontal="center" vertical="center"/>
    </xf>
    <xf numFmtId="10" fontId="22" fillId="0" borderId="87" xfId="0" applyNumberFormat="1" applyFont="1" applyBorder="1" applyAlignment="1">
      <alignment horizontal="center" vertical="center"/>
    </xf>
    <xf numFmtId="165" fontId="35" fillId="0" borderId="98" xfId="0" applyNumberFormat="1" applyFont="1" applyBorder="1" applyAlignment="1">
      <alignment horizontal="center" vertical="center" wrapText="1"/>
    </xf>
    <xf numFmtId="165" fontId="17" fillId="0" borderId="59" xfId="0" applyNumberFormat="1" applyFont="1" applyBorder="1" applyAlignment="1">
      <alignment horizontal="center" vertical="center" wrapText="1"/>
    </xf>
    <xf numFmtId="165" fontId="35" fillId="0" borderId="63" xfId="0" applyNumberFormat="1" applyFont="1" applyBorder="1" applyAlignment="1">
      <alignment horizontal="center" vertical="center" wrapText="1"/>
    </xf>
    <xf numFmtId="10" fontId="7" fillId="0" borderId="87" xfId="3" applyNumberFormat="1" applyFont="1" applyBorder="1" applyAlignment="1">
      <alignment horizontal="center" vertical="center" wrapText="1"/>
    </xf>
    <xf numFmtId="165" fontId="17" fillId="0" borderId="86" xfId="0" applyNumberFormat="1" applyFont="1" applyBorder="1" applyAlignment="1">
      <alignment horizontal="center" vertical="center" wrapText="1"/>
    </xf>
    <xf numFmtId="0" fontId="16" fillId="0" borderId="85" xfId="0" applyFont="1" applyBorder="1" applyAlignment="1">
      <alignment vertical="center"/>
    </xf>
    <xf numFmtId="0" fontId="17" fillId="0" borderId="86" xfId="0" applyFont="1" applyBorder="1" applyAlignment="1">
      <alignment horizontal="center" vertical="center" wrapText="1" readingOrder="1"/>
    </xf>
    <xf numFmtId="165" fontId="17" fillId="0" borderId="86" xfId="0" applyNumberFormat="1" applyFont="1" applyBorder="1" applyAlignment="1">
      <alignment horizontal="center" vertical="center"/>
    </xf>
    <xf numFmtId="165" fontId="17" fillId="0" borderId="86" xfId="7" applyNumberFormat="1" applyFont="1" applyFill="1" applyBorder="1" applyAlignment="1">
      <alignment horizontal="center" vertical="center"/>
    </xf>
    <xf numFmtId="10" fontId="17" fillId="0" borderId="87" xfId="0" applyNumberFormat="1" applyFont="1" applyBorder="1" applyAlignment="1">
      <alignment horizontal="center" vertical="center"/>
    </xf>
    <xf numFmtId="2" fontId="17" fillId="0" borderId="74" xfId="0" applyNumberFormat="1" applyFont="1" applyBorder="1" applyAlignment="1">
      <alignment vertical="center"/>
    </xf>
    <xf numFmtId="165" fontId="17" fillId="0" borderId="59" xfId="7" applyNumberFormat="1" applyFont="1" applyFill="1" applyBorder="1" applyAlignment="1">
      <alignment horizontal="center" vertical="center"/>
    </xf>
    <xf numFmtId="165" fontId="17" fillId="0" borderId="63" xfId="7" applyNumberFormat="1" applyFont="1" applyFill="1" applyBorder="1" applyAlignment="1">
      <alignment horizontal="center" vertical="center"/>
    </xf>
    <xf numFmtId="2" fontId="35" fillId="0" borderId="75" xfId="0" applyNumberFormat="1" applyFont="1" applyBorder="1" applyAlignment="1">
      <alignment vertical="center" wrapText="1"/>
    </xf>
    <xf numFmtId="49" fontId="17" fillId="0" borderId="85" xfId="0" applyNumberFormat="1" applyFont="1" applyBorder="1" applyAlignment="1">
      <alignment vertical="center"/>
    </xf>
    <xf numFmtId="0" fontId="0" fillId="0" borderId="57" xfId="0" applyBorder="1" applyAlignment="1">
      <alignment horizontal="center" vertical="center" wrapText="1"/>
    </xf>
    <xf numFmtId="49" fontId="17" fillId="0" borderId="86" xfId="0" applyNumberFormat="1" applyFont="1" applyBorder="1" applyAlignment="1">
      <alignment horizontal="center" vertical="center" wrapText="1"/>
    </xf>
    <xf numFmtId="10" fontId="17" fillId="0" borderId="87" xfId="1" applyNumberFormat="1" applyFont="1" applyBorder="1" applyAlignment="1">
      <alignment horizontal="center" vertical="center" wrapText="1"/>
    </xf>
    <xf numFmtId="10" fontId="17" fillId="0" borderId="60" xfId="1" applyNumberFormat="1" applyFont="1" applyFill="1" applyBorder="1" applyAlignment="1">
      <alignment horizontal="center" vertical="center"/>
    </xf>
    <xf numFmtId="0" fontId="17" fillId="0" borderId="86" xfId="0" applyFont="1" applyBorder="1" applyAlignment="1">
      <alignment horizontal="left" vertical="center" wrapText="1" readingOrder="1"/>
    </xf>
    <xf numFmtId="0" fontId="17" fillId="0" borderId="59" xfId="0" applyFont="1" applyBorder="1" applyAlignment="1">
      <alignment horizontal="left" vertical="center" wrapText="1" readingOrder="1"/>
    </xf>
    <xf numFmtId="0" fontId="16" fillId="0" borderId="63" xfId="0" applyFont="1" applyBorder="1" applyAlignment="1">
      <alignment horizontal="left" vertical="center" wrapText="1" readingOrder="1"/>
    </xf>
    <xf numFmtId="0" fontId="35" fillId="0" borderId="63" xfId="0" applyFont="1" applyBorder="1" applyAlignment="1">
      <alignment horizontal="left" vertical="center" wrapText="1" readingOrder="1"/>
    </xf>
    <xf numFmtId="0" fontId="17" fillId="0" borderId="21" xfId="0" applyFont="1" applyBorder="1" applyAlignment="1">
      <alignment horizontal="center" vertical="center" wrapText="1"/>
    </xf>
    <xf numFmtId="44" fontId="8" fillId="0" borderId="17" xfId="5" applyNumberFormat="1"/>
    <xf numFmtId="0" fontId="35" fillId="0" borderId="89" xfId="0" applyFont="1" applyBorder="1" applyAlignment="1">
      <alignment horizontal="center" vertical="center" wrapText="1"/>
    </xf>
    <xf numFmtId="10" fontId="17" fillId="0" borderId="103" xfId="3" applyNumberFormat="1" applyFont="1" applyFill="1" applyBorder="1" applyAlignment="1">
      <alignment horizontal="center" vertical="center" wrapText="1"/>
    </xf>
    <xf numFmtId="0" fontId="35" fillId="0" borderId="83" xfId="0" applyFont="1" applyBorder="1" applyAlignment="1">
      <alignment vertical="center"/>
    </xf>
    <xf numFmtId="10" fontId="17" fillId="0" borderId="78" xfId="3" applyNumberFormat="1" applyFont="1" applyFill="1" applyBorder="1" applyAlignment="1">
      <alignment horizontal="center" vertical="center" wrapText="1"/>
    </xf>
    <xf numFmtId="0" fontId="35" fillId="0" borderId="104" xfId="0" applyFont="1" applyBorder="1" applyAlignment="1">
      <alignment vertical="center"/>
    </xf>
    <xf numFmtId="0" fontId="35" fillId="0" borderId="101" xfId="0" applyFont="1" applyBorder="1" applyAlignment="1">
      <alignment horizontal="center" vertical="center" wrapText="1"/>
    </xf>
    <xf numFmtId="10" fontId="17" fillId="0" borderId="64" xfId="3" applyNumberFormat="1" applyFont="1" applyFill="1" applyBorder="1" applyAlignment="1">
      <alignment horizontal="center" vertical="center" wrapText="1"/>
    </xf>
    <xf numFmtId="10" fontId="15" fillId="0" borderId="82" xfId="0" applyNumberFormat="1" applyFont="1" applyBorder="1" applyAlignment="1">
      <alignment horizontal="center" vertical="center"/>
    </xf>
    <xf numFmtId="0" fontId="17" fillId="0" borderId="105" xfId="0" applyFont="1" applyBorder="1" applyAlignment="1">
      <alignment horizontal="left" vertical="center" wrapText="1"/>
    </xf>
    <xf numFmtId="0" fontId="17" fillId="0" borderId="107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165" fontId="15" fillId="0" borderId="85" xfId="0" applyNumberFormat="1" applyFont="1" applyBorder="1" applyAlignment="1">
      <alignment horizontal="center" vertical="center" wrapText="1"/>
    </xf>
    <xf numFmtId="165" fontId="15" fillId="0" borderId="86" xfId="0" applyNumberFormat="1" applyFont="1" applyBorder="1" applyAlignment="1">
      <alignment horizontal="center" vertical="center" wrapText="1"/>
    </xf>
    <xf numFmtId="165" fontId="15" fillId="0" borderId="87" xfId="0" applyNumberFormat="1" applyFont="1" applyBorder="1" applyAlignment="1">
      <alignment horizontal="center" vertical="center" wrapText="1"/>
    </xf>
    <xf numFmtId="165" fontId="14" fillId="0" borderId="86" xfId="0" applyNumberFormat="1" applyFont="1" applyBorder="1" applyAlignment="1">
      <alignment horizontal="center" vertical="center"/>
    </xf>
    <xf numFmtId="10" fontId="14" fillId="0" borderId="87" xfId="0" applyNumberFormat="1" applyFont="1" applyBorder="1" applyAlignment="1">
      <alignment horizontal="center" vertical="center"/>
    </xf>
    <xf numFmtId="10" fontId="2" fillId="3" borderId="58" xfId="5" applyNumberFormat="1" applyFont="1" applyFill="1" applyBorder="1" applyAlignment="1">
      <alignment horizontal="center" vertical="center"/>
    </xf>
    <xf numFmtId="10" fontId="2" fillId="3" borderId="40" xfId="5" applyNumberFormat="1" applyFont="1" applyFill="1" applyBorder="1" applyAlignment="1">
      <alignment horizontal="center" vertical="center"/>
    </xf>
    <xf numFmtId="165" fontId="17" fillId="0" borderId="19" xfId="4" applyNumberFormat="1" applyFont="1" applyFill="1" applyBorder="1" applyAlignment="1">
      <alignment horizontal="center" vertical="center"/>
    </xf>
    <xf numFmtId="165" fontId="17" fillId="0" borderId="19" xfId="4" applyNumberFormat="1" applyFont="1" applyFill="1" applyBorder="1" applyAlignment="1">
      <alignment horizontal="center" vertical="center" wrapText="1"/>
    </xf>
    <xf numFmtId="165" fontId="7" fillId="0" borderId="109" xfId="0" applyNumberFormat="1" applyFont="1" applyBorder="1" applyAlignment="1">
      <alignment horizontal="center" vertical="center"/>
    </xf>
    <xf numFmtId="165" fontId="7" fillId="0" borderId="110" xfId="0" applyNumberFormat="1" applyFont="1" applyBorder="1" applyAlignment="1">
      <alignment horizontal="center" vertical="center"/>
    </xf>
    <xf numFmtId="165" fontId="7" fillId="3" borderId="108" xfId="0" applyNumberFormat="1" applyFont="1" applyFill="1" applyBorder="1" applyAlignment="1">
      <alignment horizontal="center" vertical="center"/>
    </xf>
    <xf numFmtId="165" fontId="7" fillId="0" borderId="88" xfId="0" applyNumberFormat="1" applyFont="1" applyBorder="1" applyAlignment="1">
      <alignment horizontal="center" vertical="center"/>
    </xf>
    <xf numFmtId="164" fontId="0" fillId="0" borderId="0" xfId="7" applyFont="1" applyAlignment="1">
      <alignment vertical="center"/>
    </xf>
    <xf numFmtId="49" fontId="17" fillId="0" borderId="21" xfId="0" applyNumberFormat="1" applyFont="1" applyBorder="1" applyAlignment="1">
      <alignment horizontal="center" vertical="center" wrapText="1"/>
    </xf>
    <xf numFmtId="164" fontId="3" fillId="0" borderId="0" xfId="7" applyFont="1" applyAlignment="1">
      <alignment vertical="center"/>
    </xf>
    <xf numFmtId="165" fontId="22" fillId="3" borderId="86" xfId="0" applyNumberFormat="1" applyFont="1" applyFill="1" applyBorder="1" applyAlignment="1">
      <alignment horizontal="center" vertical="center"/>
    </xf>
    <xf numFmtId="165" fontId="22" fillId="3" borderId="59" xfId="0" applyNumberFormat="1" applyFont="1" applyFill="1" applyBorder="1" applyAlignment="1">
      <alignment horizontal="center" vertical="center"/>
    </xf>
    <xf numFmtId="165" fontId="22" fillId="3" borderId="19" xfId="0" applyNumberFormat="1" applyFont="1" applyFill="1" applyBorder="1" applyAlignment="1">
      <alignment horizontal="center" vertical="center"/>
    </xf>
    <xf numFmtId="165" fontId="22" fillId="3" borderId="63" xfId="0" applyNumberFormat="1" applyFont="1" applyFill="1" applyBorder="1" applyAlignment="1">
      <alignment horizontal="center" vertical="center"/>
    </xf>
    <xf numFmtId="165" fontId="17" fillId="3" borderId="86" xfId="0" applyNumberFormat="1" applyFont="1" applyFill="1" applyBorder="1" applyAlignment="1">
      <alignment horizontal="center" vertical="center"/>
    </xf>
    <xf numFmtId="165" fontId="17" fillId="3" borderId="59" xfId="0" applyNumberFormat="1" applyFont="1" applyFill="1" applyBorder="1" applyAlignment="1">
      <alignment horizontal="center" vertical="center"/>
    </xf>
    <xf numFmtId="165" fontId="17" fillId="3" borderId="19" xfId="0" applyNumberFormat="1" applyFont="1" applyFill="1" applyBorder="1" applyAlignment="1">
      <alignment horizontal="center" vertical="center"/>
    </xf>
    <xf numFmtId="165" fontId="17" fillId="3" borderId="63" xfId="0" applyNumberFormat="1" applyFont="1" applyFill="1" applyBorder="1" applyAlignment="1">
      <alignment horizontal="center" vertical="center"/>
    </xf>
    <xf numFmtId="165" fontId="17" fillId="3" borderId="86" xfId="0" applyNumberFormat="1" applyFont="1" applyFill="1" applyBorder="1" applyAlignment="1">
      <alignment horizontal="center" vertical="center" wrapText="1"/>
    </xf>
    <xf numFmtId="165" fontId="37" fillId="3" borderId="19" xfId="0" applyNumberFormat="1" applyFont="1" applyFill="1" applyBorder="1" applyAlignment="1">
      <alignment horizontal="center" vertical="center"/>
    </xf>
    <xf numFmtId="165" fontId="37" fillId="3" borderId="84" xfId="0" applyNumberFormat="1" applyFont="1" applyFill="1" applyBorder="1" applyAlignment="1">
      <alignment horizontal="center" vertical="center"/>
    </xf>
    <xf numFmtId="165" fontId="35" fillId="3" borderId="98" xfId="0" applyNumberFormat="1" applyFont="1" applyFill="1" applyBorder="1" applyAlignment="1">
      <alignment horizontal="center" vertical="center" wrapText="1"/>
    </xf>
    <xf numFmtId="165" fontId="35" fillId="3" borderId="65" xfId="0" applyNumberFormat="1" applyFont="1" applyFill="1" applyBorder="1" applyAlignment="1">
      <alignment horizontal="center" vertical="center" wrapText="1"/>
    </xf>
    <xf numFmtId="165" fontId="35" fillId="3" borderId="102" xfId="0" applyNumberFormat="1" applyFont="1" applyFill="1" applyBorder="1" applyAlignment="1">
      <alignment horizontal="center" vertical="center" wrapText="1"/>
    </xf>
    <xf numFmtId="165" fontId="35" fillId="3" borderId="101" xfId="0" applyNumberFormat="1" applyFont="1" applyFill="1" applyBorder="1" applyAlignment="1">
      <alignment horizontal="center" vertical="center" wrapText="1"/>
    </xf>
    <xf numFmtId="165" fontId="35" fillId="3" borderId="96" xfId="0" applyNumberFormat="1" applyFont="1" applyFill="1" applyBorder="1" applyAlignment="1">
      <alignment horizontal="center" vertical="center" wrapText="1"/>
    </xf>
    <xf numFmtId="165" fontId="35" fillId="3" borderId="19" xfId="0" applyNumberFormat="1" applyFont="1" applyFill="1" applyBorder="1" applyAlignment="1">
      <alignment horizontal="center" vertical="center" wrapText="1"/>
    </xf>
    <xf numFmtId="165" fontId="35" fillId="3" borderId="63" xfId="0" applyNumberFormat="1" applyFont="1" applyFill="1" applyBorder="1" applyAlignment="1">
      <alignment horizontal="center" vertical="center" wrapText="1"/>
    </xf>
    <xf numFmtId="165" fontId="14" fillId="3" borderId="74" xfId="0" applyNumberFormat="1" applyFont="1" applyFill="1" applyBorder="1" applyAlignment="1">
      <alignment horizontal="center" vertical="center" wrapText="1"/>
    </xf>
    <xf numFmtId="165" fontId="14" fillId="3" borderId="77" xfId="0" applyNumberFormat="1" applyFont="1" applyFill="1" applyBorder="1" applyAlignment="1">
      <alignment horizontal="center" vertical="center" wrapText="1"/>
    </xf>
    <xf numFmtId="165" fontId="35" fillId="3" borderId="23" xfId="0" applyNumberFormat="1" applyFont="1" applyFill="1" applyBorder="1" applyAlignment="1">
      <alignment horizontal="center" vertical="center"/>
    </xf>
    <xf numFmtId="165" fontId="35" fillId="3" borderId="19" xfId="0" applyNumberFormat="1" applyFont="1" applyFill="1" applyBorder="1" applyAlignment="1">
      <alignment horizontal="center" vertical="center"/>
    </xf>
    <xf numFmtId="165" fontId="17" fillId="3" borderId="31" xfId="4" applyNumberFormat="1" applyFont="1" applyFill="1" applyBorder="1" applyAlignment="1">
      <alignment horizontal="center" vertical="center"/>
    </xf>
    <xf numFmtId="165" fontId="17" fillId="3" borderId="65" xfId="4" applyNumberFormat="1" applyFont="1" applyFill="1" applyBorder="1" applyAlignment="1">
      <alignment horizontal="center" vertical="center"/>
    </xf>
    <xf numFmtId="165" fontId="35" fillId="3" borderId="65" xfId="4" applyNumberFormat="1" applyFont="1" applyFill="1" applyBorder="1" applyAlignment="1">
      <alignment horizontal="center" vertical="center"/>
    </xf>
    <xf numFmtId="165" fontId="17" fillId="3" borderId="80" xfId="4" applyNumberFormat="1" applyFont="1" applyFill="1" applyBorder="1" applyAlignment="1">
      <alignment horizontal="center" vertical="center"/>
    </xf>
    <xf numFmtId="165" fontId="17" fillId="3" borderId="19" xfId="0" applyNumberFormat="1" applyFont="1" applyFill="1" applyBorder="1" applyAlignment="1">
      <alignment horizontal="center" vertical="center" wrapText="1"/>
    </xf>
    <xf numFmtId="165" fontId="35" fillId="3" borderId="21" xfId="0" applyNumberFormat="1" applyFont="1" applyFill="1" applyBorder="1" applyAlignment="1">
      <alignment horizontal="center" vertical="center" wrapText="1"/>
    </xf>
    <xf numFmtId="10" fontId="7" fillId="0" borderId="52" xfId="0" applyNumberFormat="1" applyFont="1" applyBorder="1" applyAlignment="1">
      <alignment horizontal="center" vertical="center"/>
    </xf>
    <xf numFmtId="10" fontId="7" fillId="0" borderId="108" xfId="0" applyNumberFormat="1" applyFont="1" applyBorder="1" applyAlignment="1">
      <alignment horizontal="center" vertical="center"/>
    </xf>
    <xf numFmtId="0" fontId="17" fillId="3" borderId="23" xfId="0" applyFont="1" applyFill="1" applyBorder="1" applyAlignment="1">
      <alignment vertical="center"/>
    </xf>
    <xf numFmtId="0" fontId="17" fillId="3" borderId="63" xfId="0" applyFont="1" applyFill="1" applyBorder="1" applyAlignment="1">
      <alignment vertical="center" wrapText="1"/>
    </xf>
    <xf numFmtId="10" fontId="17" fillId="0" borderId="64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right" vertical="center"/>
    </xf>
    <xf numFmtId="165" fontId="7" fillId="0" borderId="86" xfId="0" applyNumberFormat="1" applyFont="1" applyBorder="1" applyAlignment="1">
      <alignment horizontal="right" vertical="center"/>
    </xf>
    <xf numFmtId="165" fontId="14" fillId="0" borderId="77" xfId="0" applyNumberFormat="1" applyFont="1" applyFill="1" applyBorder="1" applyAlignment="1">
      <alignment horizontal="center" vertical="center" wrapText="1"/>
    </xf>
    <xf numFmtId="165" fontId="14" fillId="0" borderId="75" xfId="0" applyNumberFormat="1" applyFont="1" applyFill="1" applyBorder="1" applyAlignment="1">
      <alignment horizontal="center" vertical="center" wrapText="1"/>
    </xf>
    <xf numFmtId="165" fontId="17" fillId="0" borderId="77" xfId="0" applyNumberFormat="1" applyFont="1" applyFill="1" applyBorder="1" applyAlignment="1">
      <alignment horizontal="center" vertical="center"/>
    </xf>
    <xf numFmtId="165" fontId="17" fillId="0" borderId="85" xfId="0" applyNumberFormat="1" applyFont="1" applyFill="1" applyBorder="1" applyAlignment="1">
      <alignment horizontal="center" vertical="center"/>
    </xf>
    <xf numFmtId="165" fontId="14" fillId="0" borderId="74" xfId="0" applyNumberFormat="1" applyFont="1" applyFill="1" applyBorder="1" applyAlignment="1">
      <alignment horizontal="center" vertical="center" wrapText="1"/>
    </xf>
    <xf numFmtId="165" fontId="17" fillId="0" borderId="75" xfId="0" applyNumberFormat="1" applyFont="1" applyFill="1" applyBorder="1" applyAlignment="1">
      <alignment horizontal="center" vertical="center"/>
    </xf>
    <xf numFmtId="0" fontId="14" fillId="0" borderId="85" xfId="0" applyFont="1" applyBorder="1" applyAlignment="1">
      <alignment horizontal="left" vertical="center"/>
    </xf>
    <xf numFmtId="0" fontId="17" fillId="0" borderId="86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left" vertical="center" wrapText="1"/>
    </xf>
    <xf numFmtId="165" fontId="7" fillId="0" borderId="97" xfId="0" applyNumberFormat="1" applyFont="1" applyBorder="1" applyAlignment="1">
      <alignment horizontal="center" vertical="center"/>
    </xf>
    <xf numFmtId="164" fontId="17" fillId="0" borderId="90" xfId="0" applyNumberFormat="1" applyFont="1" applyBorder="1" applyAlignment="1">
      <alignment horizontal="center" vertical="center"/>
    </xf>
    <xf numFmtId="164" fontId="17" fillId="0" borderId="19" xfId="0" applyNumberFormat="1" applyFont="1" applyBorder="1" applyAlignment="1">
      <alignment horizontal="center" vertical="center"/>
    </xf>
    <xf numFmtId="0" fontId="22" fillId="0" borderId="86" xfId="0" applyFont="1" applyFill="1" applyBorder="1" applyAlignment="1">
      <alignment horizontal="left" vertical="center" wrapText="1"/>
    </xf>
    <xf numFmtId="0" fontId="22" fillId="0" borderId="59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84" xfId="0" applyFont="1" applyFill="1" applyBorder="1" applyAlignment="1">
      <alignment horizontal="left" vertical="center" wrapText="1"/>
    </xf>
    <xf numFmtId="0" fontId="16" fillId="0" borderId="86" xfId="0" applyFont="1" applyFill="1" applyBorder="1" applyAlignment="1">
      <alignment vertical="center" wrapText="1"/>
    </xf>
    <xf numFmtId="49" fontId="17" fillId="0" borderId="86" xfId="0" applyNumberFormat="1" applyFont="1" applyFill="1" applyBorder="1" applyAlignment="1">
      <alignment horizontal="left" vertical="center" wrapText="1"/>
    </xf>
    <xf numFmtId="49" fontId="17" fillId="0" borderId="98" xfId="0" applyNumberFormat="1" applyFont="1" applyFill="1" applyBorder="1" applyAlignment="1">
      <alignment horizontal="left" vertical="center" wrapText="1"/>
    </xf>
    <xf numFmtId="49" fontId="17" fillId="0" borderId="65" xfId="0" applyNumberFormat="1" applyFont="1" applyFill="1" applyBorder="1" applyAlignment="1">
      <alignment horizontal="left" vertical="center" wrapText="1"/>
    </xf>
    <xf numFmtId="49" fontId="17" fillId="0" borderId="97" xfId="0" applyNumberFormat="1" applyFont="1" applyFill="1" applyBorder="1" applyAlignment="1">
      <alignment horizontal="left" vertical="center" wrapText="1"/>
    </xf>
    <xf numFmtId="0" fontId="35" fillId="0" borderId="59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35" fillId="0" borderId="63" xfId="0" applyFont="1" applyFill="1" applyBorder="1" applyAlignment="1">
      <alignment horizontal="left" vertical="center" wrapText="1"/>
    </xf>
    <xf numFmtId="0" fontId="35" fillId="0" borderId="89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45" fillId="0" borderId="17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left" vertical="center"/>
    </xf>
    <xf numFmtId="49" fontId="44" fillId="0" borderId="17" xfId="0" applyNumberFormat="1" applyFont="1" applyFill="1" applyBorder="1" applyAlignment="1">
      <alignment vertical="center"/>
    </xf>
    <xf numFmtId="49" fontId="18" fillId="0" borderId="17" xfId="0" applyNumberFormat="1" applyFont="1" applyFill="1" applyBorder="1" applyAlignment="1">
      <alignment vertical="center"/>
    </xf>
    <xf numFmtId="0" fontId="17" fillId="0" borderId="93" xfId="0" applyFont="1" applyFill="1" applyBorder="1" applyAlignment="1">
      <alignment vertical="center"/>
    </xf>
    <xf numFmtId="0" fontId="17" fillId="0" borderId="33" xfId="0" applyFont="1" applyFill="1" applyBorder="1" applyAlignment="1">
      <alignment vertical="center" wrapText="1"/>
    </xf>
    <xf numFmtId="0" fontId="17" fillId="0" borderId="90" xfId="0" applyFont="1" applyFill="1" applyBorder="1" applyAlignment="1">
      <alignment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89" xfId="0" applyFont="1" applyBorder="1" applyAlignment="1">
      <alignment horizontal="center" vertical="center" wrapText="1"/>
    </xf>
    <xf numFmtId="49" fontId="46" fillId="0" borderId="17" xfId="0" applyNumberFormat="1" applyFont="1" applyFill="1" applyBorder="1" applyAlignment="1">
      <alignment vertical="center"/>
    </xf>
    <xf numFmtId="49" fontId="17" fillId="0" borderId="23" xfId="4" applyNumberFormat="1" applyFont="1" applyFill="1" applyBorder="1" applyAlignment="1">
      <alignment horizontal="left" vertical="center"/>
    </xf>
    <xf numFmtId="0" fontId="17" fillId="0" borderId="19" xfId="4" applyFont="1" applyFill="1" applyBorder="1" applyAlignment="1">
      <alignment horizontal="left" vertical="center" wrapText="1"/>
    </xf>
    <xf numFmtId="0" fontId="17" fillId="0" borderId="21" xfId="4" applyFont="1" applyFill="1" applyBorder="1" applyAlignment="1">
      <alignment horizontal="left" vertical="center" wrapText="1"/>
    </xf>
    <xf numFmtId="165" fontId="35" fillId="0" borderId="65" xfId="0" applyNumberFormat="1" applyFont="1" applyFill="1" applyBorder="1" applyAlignment="1">
      <alignment horizontal="center" vertical="center" wrapText="1"/>
    </xf>
    <xf numFmtId="165" fontId="17" fillId="0" borderId="19" xfId="0" applyNumberFormat="1" applyFont="1" applyFill="1" applyBorder="1" applyAlignment="1">
      <alignment horizontal="center" vertical="center" wrapText="1"/>
    </xf>
    <xf numFmtId="165" fontId="17" fillId="0" borderId="61" xfId="0" applyNumberFormat="1" applyFont="1" applyFill="1" applyBorder="1" applyAlignment="1">
      <alignment horizontal="center" vertical="center"/>
    </xf>
    <xf numFmtId="165" fontId="14" fillId="0" borderId="21" xfId="0" applyNumberFormat="1" applyFont="1" applyBorder="1" applyAlignment="1">
      <alignment horizontal="center" vertical="center"/>
    </xf>
    <xf numFmtId="10" fontId="14" fillId="0" borderId="81" xfId="0" applyNumberFormat="1" applyFont="1" applyBorder="1" applyAlignment="1">
      <alignment horizontal="center" vertical="center"/>
    </xf>
    <xf numFmtId="165" fontId="17" fillId="0" borderId="92" xfId="0" applyNumberFormat="1" applyFont="1" applyFill="1" applyBorder="1" applyAlignment="1">
      <alignment horizontal="center" vertical="center"/>
    </xf>
    <xf numFmtId="165" fontId="17" fillId="0" borderId="84" xfId="0" applyNumberFormat="1" applyFont="1" applyBorder="1" applyAlignment="1">
      <alignment horizontal="center" vertical="center"/>
    </xf>
    <xf numFmtId="165" fontId="14" fillId="0" borderId="84" xfId="0" applyNumberFormat="1" applyFont="1" applyBorder="1" applyAlignment="1">
      <alignment horizontal="center" vertical="center"/>
    </xf>
    <xf numFmtId="10" fontId="14" fillId="0" borderId="82" xfId="0" applyNumberFormat="1" applyFont="1" applyBorder="1" applyAlignment="1">
      <alignment horizontal="center" vertical="center"/>
    </xf>
    <xf numFmtId="0" fontId="17" fillId="0" borderId="81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7" fillId="0" borderId="33" xfId="0" applyFont="1" applyFill="1" applyBorder="1" applyAlignment="1">
      <alignment horizontal="left" vertical="center" wrapText="1"/>
    </xf>
    <xf numFmtId="165" fontId="14" fillId="0" borderId="19" xfId="0" applyNumberFormat="1" applyFont="1" applyFill="1" applyBorder="1" applyAlignment="1">
      <alignment horizontal="center" vertical="center" wrapText="1"/>
    </xf>
    <xf numFmtId="165" fontId="14" fillId="0" borderId="19" xfId="0" applyNumberFormat="1" applyFont="1" applyFill="1" applyBorder="1" applyAlignment="1">
      <alignment horizontal="center" vertical="center"/>
    </xf>
    <xf numFmtId="10" fontId="14" fillId="0" borderId="78" xfId="0" applyNumberFormat="1" applyFont="1" applyFill="1" applyBorder="1" applyAlignment="1">
      <alignment horizontal="center" vertical="center"/>
    </xf>
    <xf numFmtId="165" fontId="14" fillId="0" borderId="63" xfId="0" applyNumberFormat="1" applyFont="1" applyFill="1" applyBorder="1" applyAlignment="1">
      <alignment horizontal="center" vertical="center" wrapText="1"/>
    </xf>
    <xf numFmtId="165" fontId="14" fillId="0" borderId="63" xfId="0" applyNumberFormat="1" applyFont="1" applyFill="1" applyBorder="1" applyAlignment="1">
      <alignment horizontal="center" vertical="center"/>
    </xf>
    <xf numFmtId="10" fontId="14" fillId="0" borderId="64" xfId="0" applyNumberFormat="1" applyFont="1" applyFill="1" applyBorder="1" applyAlignment="1">
      <alignment horizontal="center" vertical="center"/>
    </xf>
    <xf numFmtId="0" fontId="17" fillId="0" borderId="105" xfId="0" applyFont="1" applyFill="1" applyBorder="1" applyAlignment="1">
      <alignment horizontal="left" vertical="center" wrapText="1"/>
    </xf>
    <xf numFmtId="165" fontId="14" fillId="0" borderId="59" xfId="0" applyNumberFormat="1" applyFont="1" applyFill="1" applyBorder="1" applyAlignment="1">
      <alignment horizontal="center" vertical="center" wrapText="1"/>
    </xf>
    <xf numFmtId="165" fontId="14" fillId="0" borderId="59" xfId="0" applyNumberFormat="1" applyFont="1" applyFill="1" applyBorder="1" applyAlignment="1">
      <alignment horizontal="center" vertical="center"/>
    </xf>
    <xf numFmtId="10" fontId="14" fillId="0" borderId="60" xfId="0" applyNumberFormat="1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/>
    </xf>
    <xf numFmtId="0" fontId="40" fillId="0" borderId="44" xfId="5" applyFont="1" applyBorder="1" applyAlignment="1">
      <alignment horizontal="center" vertical="center"/>
    </xf>
    <xf numFmtId="0" fontId="8" fillId="0" borderId="17" xfId="5" applyAlignment="1">
      <alignment horizontal="left" wrapText="1"/>
    </xf>
    <xf numFmtId="0" fontId="29" fillId="8" borderId="53" xfId="5" applyFont="1" applyFill="1" applyBorder="1" applyAlignment="1">
      <alignment horizontal="center" vertical="center" wrapText="1" readingOrder="1"/>
    </xf>
    <xf numFmtId="0" fontId="3" fillId="0" borderId="100" xfId="5" applyFont="1" applyBorder="1" applyAlignment="1">
      <alignment horizontal="center" readingOrder="1"/>
    </xf>
    <xf numFmtId="0" fontId="3" fillId="0" borderId="100" xfId="5" applyFont="1" applyBorder="1"/>
    <xf numFmtId="0" fontId="38" fillId="8" borderId="53" xfId="5" applyFont="1" applyFill="1" applyBorder="1" applyAlignment="1">
      <alignment horizontal="center" vertical="center" wrapText="1" readingOrder="1"/>
    </xf>
    <xf numFmtId="0" fontId="16" fillId="0" borderId="100" xfId="5" applyFont="1" applyBorder="1"/>
    <xf numFmtId="0" fontId="31" fillId="7" borderId="53" xfId="5" applyFont="1" applyFill="1" applyBorder="1" applyAlignment="1">
      <alignment horizontal="center" vertical="center" wrapText="1" readingOrder="1"/>
    </xf>
    <xf numFmtId="0" fontId="28" fillId="7" borderId="37" xfId="5" applyFont="1" applyFill="1" applyBorder="1" applyAlignment="1">
      <alignment horizontal="center" vertical="center" wrapText="1" readingOrder="1"/>
    </xf>
    <xf numFmtId="0" fontId="3" fillId="0" borderId="39" xfId="5" applyFont="1" applyBorder="1"/>
    <xf numFmtId="0" fontId="3" fillId="0" borderId="54" xfId="5" applyFont="1" applyBorder="1"/>
    <xf numFmtId="0" fontId="3" fillId="0" borderId="99" xfId="5" applyFont="1" applyBorder="1"/>
    <xf numFmtId="0" fontId="31" fillId="7" borderId="38" xfId="5" applyFont="1" applyFill="1" applyBorder="1" applyAlignment="1">
      <alignment horizontal="center" vertical="center" readingOrder="1"/>
    </xf>
    <xf numFmtId="0" fontId="33" fillId="0" borderId="38" xfId="5" applyFont="1" applyBorder="1" applyAlignment="1">
      <alignment vertical="center" readingOrder="1"/>
    </xf>
    <xf numFmtId="0" fontId="33" fillId="0" borderId="39" xfId="5" applyFont="1" applyBorder="1" applyAlignment="1">
      <alignment vertical="center" readingOrder="1"/>
    </xf>
    <xf numFmtId="0" fontId="21" fillId="0" borderId="92" xfId="0" applyFont="1" applyBorder="1" applyAlignment="1">
      <alignment horizontal="right" vertical="center"/>
    </xf>
    <xf numFmtId="0" fontId="21" fillId="0" borderId="84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2" fillId="3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49" fontId="21" fillId="0" borderId="74" xfId="0" applyNumberFormat="1" applyFont="1" applyBorder="1" applyAlignment="1">
      <alignment horizontal="center" vertical="center"/>
    </xf>
    <xf numFmtId="0" fontId="20" fillId="0" borderId="75" xfId="0" applyFont="1" applyBorder="1"/>
    <xf numFmtId="165" fontId="21" fillId="0" borderId="59" xfId="0" applyNumberFormat="1" applyFont="1" applyBorder="1" applyAlignment="1">
      <alignment horizontal="center" vertical="center" wrapText="1"/>
    </xf>
    <xf numFmtId="0" fontId="20" fillId="0" borderId="59" xfId="0" applyFont="1" applyBorder="1"/>
    <xf numFmtId="0" fontId="20" fillId="0" borderId="60" xfId="0" applyFont="1" applyBorder="1"/>
    <xf numFmtId="0" fontId="21" fillId="0" borderId="59" xfId="0" applyFont="1" applyBorder="1" applyAlignment="1">
      <alignment horizontal="center" vertical="center" wrapText="1"/>
    </xf>
    <xf numFmtId="0" fontId="20" fillId="0" borderId="63" xfId="0" applyFont="1" applyBorder="1"/>
    <xf numFmtId="0" fontId="21" fillId="0" borderId="89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 readingOrder="1"/>
    </xf>
    <xf numFmtId="0" fontId="17" fillId="0" borderId="90" xfId="0" applyFont="1" applyBorder="1" applyAlignment="1">
      <alignment horizontal="center" vertical="center" wrapText="1" readingOrder="1"/>
    </xf>
    <xf numFmtId="0" fontId="17" fillId="0" borderId="84" xfId="0" applyFont="1" applyBorder="1" applyAlignment="1">
      <alignment horizontal="center" vertical="center" wrapText="1" readingOrder="1"/>
    </xf>
    <xf numFmtId="49" fontId="7" fillId="0" borderId="53" xfId="0" applyNumberFormat="1" applyFont="1" applyBorder="1" applyAlignment="1">
      <alignment horizontal="right" vertical="center"/>
    </xf>
    <xf numFmtId="49" fontId="7" fillId="0" borderId="57" xfId="0" applyNumberFormat="1" applyFont="1" applyBorder="1" applyAlignment="1">
      <alignment horizontal="right" vertical="center"/>
    </xf>
    <xf numFmtId="49" fontId="7" fillId="0" borderId="88" xfId="0" applyNumberFormat="1" applyFont="1" applyBorder="1" applyAlignment="1">
      <alignment horizontal="right" vertical="center"/>
    </xf>
    <xf numFmtId="49" fontId="43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23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49" fontId="7" fillId="0" borderId="74" xfId="0" applyNumberFormat="1" applyFont="1" applyBorder="1" applyAlignment="1">
      <alignment horizontal="center" vertical="center"/>
    </xf>
    <xf numFmtId="0" fontId="16" fillId="0" borderId="75" xfId="0" applyFont="1" applyBorder="1"/>
    <xf numFmtId="0" fontId="7" fillId="0" borderId="59" xfId="0" applyFont="1" applyBorder="1" applyAlignment="1">
      <alignment horizontal="center" vertical="center" wrapText="1"/>
    </xf>
    <xf numFmtId="0" fontId="16" fillId="0" borderId="63" xfId="0" applyFont="1" applyBorder="1"/>
    <xf numFmtId="165" fontId="7" fillId="0" borderId="59" xfId="0" applyNumberFormat="1" applyFont="1" applyBorder="1" applyAlignment="1">
      <alignment horizontal="center" vertical="center" wrapText="1"/>
    </xf>
    <xf numFmtId="0" fontId="16" fillId="0" borderId="60" xfId="0" applyFont="1" applyBorder="1"/>
    <xf numFmtId="0" fontId="16" fillId="0" borderId="5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 readingOrder="1"/>
    </xf>
    <xf numFmtId="0" fontId="17" fillId="0" borderId="19" xfId="0" applyFont="1" applyBorder="1" applyAlignment="1">
      <alignment horizontal="center" vertical="center" wrapText="1" readingOrder="1"/>
    </xf>
    <xf numFmtId="0" fontId="17" fillId="0" borderId="63" xfId="0" applyFont="1" applyBorder="1" applyAlignment="1">
      <alignment horizontal="center" vertical="center" wrapText="1" readingOrder="1"/>
    </xf>
    <xf numFmtId="49" fontId="7" fillId="0" borderId="54" xfId="0" applyNumberFormat="1" applyFont="1" applyBorder="1" applyAlignment="1">
      <alignment horizontal="right" vertical="center"/>
    </xf>
    <xf numFmtId="49" fontId="7" fillId="0" borderId="44" xfId="0" applyNumberFormat="1" applyFont="1" applyBorder="1" applyAlignment="1">
      <alignment horizontal="right" vertical="center"/>
    </xf>
    <xf numFmtId="49" fontId="7" fillId="0" borderId="97" xfId="0" applyNumberFormat="1" applyFont="1" applyBorder="1" applyAlignment="1">
      <alignment horizontal="right" vertical="center"/>
    </xf>
    <xf numFmtId="165" fontId="7" fillId="0" borderId="46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165" fontId="7" fillId="0" borderId="55" xfId="0" applyNumberFormat="1" applyFont="1" applyBorder="1" applyAlignment="1">
      <alignment horizontal="center" vertical="center" wrapText="1"/>
    </xf>
    <xf numFmtId="165" fontId="16" fillId="0" borderId="46" xfId="0" applyNumberFormat="1" applyFont="1" applyBorder="1" applyAlignment="1">
      <alignment horizontal="center" vertical="center"/>
    </xf>
    <xf numFmtId="49" fontId="17" fillId="0" borderId="59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0" borderId="6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49" fontId="17" fillId="0" borderId="2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16" fillId="0" borderId="59" xfId="0" applyFont="1" applyBorder="1"/>
    <xf numFmtId="49" fontId="4" fillId="0" borderId="17" xfId="0" applyNumberFormat="1" applyFont="1" applyBorder="1" applyAlignment="1">
      <alignment horizontal="left" vertical="center"/>
    </xf>
    <xf numFmtId="49" fontId="7" fillId="0" borderId="85" xfId="0" applyNumberFormat="1" applyFont="1" applyBorder="1" applyAlignment="1">
      <alignment horizontal="right" vertical="center"/>
    </xf>
    <xf numFmtId="49" fontId="7" fillId="0" borderId="86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16" fillId="0" borderId="48" xfId="0" applyFont="1" applyBorder="1"/>
    <xf numFmtId="0" fontId="35" fillId="0" borderId="98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102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84" xfId="0" applyFont="1" applyBorder="1" applyAlignment="1">
      <alignment horizontal="center" vertical="center" wrapText="1"/>
    </xf>
    <xf numFmtId="0" fontId="35" fillId="0" borderId="89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53" xfId="0" applyFont="1" applyBorder="1" applyAlignment="1">
      <alignment horizontal="right" vertical="center"/>
    </xf>
    <xf numFmtId="0" fontId="15" fillId="0" borderId="57" xfId="0" applyFont="1" applyBorder="1" applyAlignment="1">
      <alignment horizontal="right" vertical="center"/>
    </xf>
    <xf numFmtId="0" fontId="15" fillId="0" borderId="100" xfId="0" applyFont="1" applyBorder="1" applyAlignment="1">
      <alignment horizontal="right" vertical="center"/>
    </xf>
    <xf numFmtId="0" fontId="15" fillId="0" borderId="105" xfId="0" applyFont="1" applyBorder="1" applyAlignment="1">
      <alignment horizontal="center" vertical="center" wrapText="1"/>
    </xf>
    <xf numFmtId="0" fontId="15" fillId="0" borderId="106" xfId="0" applyFont="1" applyBorder="1" applyAlignment="1">
      <alignment horizontal="center" vertical="center" wrapText="1"/>
    </xf>
    <xf numFmtId="165" fontId="15" fillId="0" borderId="104" xfId="0" applyNumberFormat="1" applyFont="1" applyBorder="1" applyAlignment="1">
      <alignment horizontal="center" vertical="center" wrapText="1"/>
    </xf>
    <xf numFmtId="165" fontId="15" fillId="0" borderId="89" xfId="0" applyNumberFormat="1" applyFont="1" applyBorder="1" applyAlignment="1">
      <alignment horizontal="center" vertical="center" wrapText="1"/>
    </xf>
    <xf numFmtId="165" fontId="15" fillId="0" borderId="103" xfId="0" applyNumberFormat="1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5" fillId="0" borderId="1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7" fillId="0" borderId="23" xfId="4" applyNumberFormat="1" applyFont="1" applyBorder="1" applyAlignment="1">
      <alignment horizontal="center" vertical="center" wrapText="1"/>
    </xf>
    <xf numFmtId="49" fontId="17" fillId="0" borderId="19" xfId="4" applyNumberFormat="1" applyFont="1" applyBorder="1" applyAlignment="1">
      <alignment horizontal="center" vertical="center" wrapText="1"/>
    </xf>
    <xf numFmtId="0" fontId="1" fillId="0" borderId="17" xfId="4" applyFont="1" applyAlignment="1">
      <alignment horizontal="center" vertical="center"/>
    </xf>
    <xf numFmtId="49" fontId="7" fillId="0" borderId="53" xfId="4" applyNumberFormat="1" applyFont="1" applyBorder="1" applyAlignment="1">
      <alignment horizontal="right" vertical="center"/>
    </xf>
    <xf numFmtId="49" fontId="7" fillId="0" borderId="57" xfId="4" applyNumberFormat="1" applyFont="1" applyBorder="1" applyAlignment="1">
      <alignment horizontal="right" vertical="center"/>
    </xf>
    <xf numFmtId="49" fontId="7" fillId="0" borderId="88" xfId="4" applyNumberFormat="1" applyFont="1" applyBorder="1" applyAlignment="1">
      <alignment horizontal="right" vertical="center"/>
    </xf>
    <xf numFmtId="0" fontId="4" fillId="0" borderId="17" xfId="4" applyFont="1" applyAlignment="1">
      <alignment horizontal="left" vertical="center"/>
    </xf>
    <xf numFmtId="49" fontId="17" fillId="0" borderId="65" xfId="4" applyNumberFormat="1" applyFont="1" applyBorder="1" applyAlignment="1">
      <alignment horizontal="center" vertical="center" wrapText="1"/>
    </xf>
    <xf numFmtId="49" fontId="17" fillId="0" borderId="80" xfId="4" applyNumberFormat="1" applyFont="1" applyBorder="1" applyAlignment="1">
      <alignment horizontal="center" vertical="center" wrapText="1"/>
    </xf>
    <xf numFmtId="49" fontId="7" fillId="0" borderId="74" xfId="4" applyNumberFormat="1" applyFont="1" applyBorder="1" applyAlignment="1">
      <alignment horizontal="center" vertical="center"/>
    </xf>
    <xf numFmtId="0" fontId="16" fillId="0" borderId="75" xfId="4" applyFont="1" applyBorder="1"/>
    <xf numFmtId="0" fontId="7" fillId="0" borderId="59" xfId="4" applyFont="1" applyBorder="1" applyAlignment="1">
      <alignment horizontal="center" vertical="center" wrapText="1"/>
    </xf>
    <xf numFmtId="0" fontId="16" fillId="0" borderId="63" xfId="4" applyFont="1" applyBorder="1"/>
    <xf numFmtId="165" fontId="7" fillId="0" borderId="59" xfId="4" applyNumberFormat="1" applyFont="1" applyBorder="1" applyAlignment="1">
      <alignment horizontal="center" vertical="center" wrapText="1"/>
    </xf>
    <xf numFmtId="165" fontId="16" fillId="0" borderId="59" xfId="4" applyNumberFormat="1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7" fillId="0" borderId="59" xfId="4" applyFont="1" applyBorder="1" applyAlignment="1">
      <alignment horizontal="center" vertical="center"/>
    </xf>
    <xf numFmtId="0" fontId="7" fillId="0" borderId="63" xfId="4" applyFont="1" applyBorder="1" applyAlignment="1">
      <alignment horizontal="center" vertical="center"/>
    </xf>
    <xf numFmtId="49" fontId="17" fillId="0" borderId="31" xfId="4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49" fontId="17" fillId="0" borderId="21" xfId="4" applyNumberFormat="1" applyFont="1" applyBorder="1" applyAlignment="1">
      <alignment horizontal="center" vertical="center" wrapText="1"/>
    </xf>
    <xf numFmtId="49" fontId="17" fillId="0" borderId="90" xfId="4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65" fontId="7" fillId="0" borderId="60" xfId="0" applyNumberFormat="1" applyFont="1" applyBorder="1" applyAlignment="1">
      <alignment horizontal="center" vertical="center" wrapText="1"/>
    </xf>
    <xf numFmtId="49" fontId="7" fillId="0" borderId="75" xfId="0" applyNumberFormat="1" applyFont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49" fontId="7" fillId="0" borderId="59" xfId="0" applyNumberFormat="1" applyFont="1" applyBorder="1" applyAlignment="1">
      <alignment horizontal="center" vertical="center"/>
    </xf>
    <xf numFmtId="49" fontId="7" fillId="0" borderId="63" xfId="0" applyNumberFormat="1" applyFont="1" applyBorder="1" applyAlignment="1">
      <alignment horizontal="center" vertical="center"/>
    </xf>
    <xf numFmtId="0" fontId="7" fillId="0" borderId="85" xfId="0" applyFont="1" applyBorder="1" applyAlignment="1">
      <alignment horizontal="right" vertical="center"/>
    </xf>
    <xf numFmtId="0" fontId="7" fillId="0" borderId="86" xfId="0" applyFont="1" applyBorder="1" applyAlignment="1">
      <alignment horizontal="right" vertical="center"/>
    </xf>
    <xf numFmtId="0" fontId="7" fillId="0" borderId="53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69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165" fontId="7" fillId="0" borderId="70" xfId="0" applyNumberFormat="1" applyFont="1" applyBorder="1" applyAlignment="1">
      <alignment horizontal="center" vertical="center" wrapText="1"/>
    </xf>
    <xf numFmtId="165" fontId="7" fillId="0" borderId="111" xfId="0" applyNumberFormat="1" applyFont="1" applyBorder="1" applyAlignment="1">
      <alignment horizontal="center" vertical="center" wrapText="1"/>
    </xf>
    <xf numFmtId="49" fontId="7" fillId="0" borderId="68" xfId="0" applyNumberFormat="1" applyFont="1" applyBorder="1" applyAlignment="1">
      <alignment horizontal="center" vertical="center" wrapText="1"/>
    </xf>
    <xf numFmtId="49" fontId="7" fillId="0" borderId="67" xfId="0" applyNumberFormat="1" applyFont="1" applyBorder="1" applyAlignment="1">
      <alignment horizontal="center" vertical="center" wrapText="1"/>
    </xf>
    <xf numFmtId="49" fontId="7" fillId="0" borderId="72" xfId="0" applyNumberFormat="1" applyFont="1" applyBorder="1" applyAlignment="1">
      <alignment horizontal="center" vertical="center" wrapText="1"/>
    </xf>
    <xf numFmtId="49" fontId="7" fillId="0" borderId="73" xfId="0" applyNumberFormat="1" applyFont="1" applyBorder="1" applyAlignment="1">
      <alignment horizontal="center" vertical="center" wrapText="1"/>
    </xf>
    <xf numFmtId="0" fontId="16" fillId="0" borderId="47" xfId="0" applyFont="1" applyBorder="1"/>
    <xf numFmtId="49" fontId="7" fillId="0" borderId="76" xfId="0" applyNumberFormat="1" applyFont="1" applyBorder="1" applyAlignment="1">
      <alignment horizontal="center" vertical="center" wrapText="1"/>
    </xf>
    <xf numFmtId="0" fontId="16" fillId="0" borderId="79" xfId="0" applyFont="1" applyBorder="1"/>
    <xf numFmtId="0" fontId="16" fillId="0" borderId="46" xfId="0" applyFont="1" applyBorder="1"/>
    <xf numFmtId="0" fontId="7" fillId="0" borderId="46" xfId="0" applyFont="1" applyBorder="1" applyAlignment="1">
      <alignment horizontal="center" vertical="center" wrapText="1"/>
    </xf>
    <xf numFmtId="0" fontId="16" fillId="0" borderId="49" xfId="0" applyFont="1" applyBorder="1"/>
    <xf numFmtId="49" fontId="7" fillId="0" borderId="55" xfId="0" applyNumberFormat="1" applyFont="1" applyBorder="1" applyAlignment="1">
      <alignment horizontal="center" vertical="center" wrapText="1"/>
    </xf>
    <xf numFmtId="49" fontId="17" fillId="0" borderId="31" xfId="0" applyNumberFormat="1" applyFont="1" applyBorder="1" applyAlignment="1">
      <alignment horizontal="center" vertical="center" wrapText="1"/>
    </xf>
    <xf numFmtId="49" fontId="17" fillId="0" borderId="65" xfId="0" applyNumberFormat="1" applyFont="1" applyBorder="1" applyAlignment="1">
      <alignment horizontal="center" vertical="center" wrapText="1"/>
    </xf>
    <xf numFmtId="49" fontId="17" fillId="0" borderId="80" xfId="0" applyNumberFormat="1" applyFont="1" applyBorder="1" applyAlignment="1">
      <alignment horizontal="center" vertical="center" wrapText="1"/>
    </xf>
    <xf numFmtId="49" fontId="17" fillId="0" borderId="90" xfId="0" applyNumberFormat="1" applyFont="1" applyBorder="1" applyAlignment="1">
      <alignment horizontal="center" vertical="center" wrapText="1"/>
    </xf>
    <xf numFmtId="49" fontId="7" fillId="0" borderId="74" xfId="0" applyNumberFormat="1" applyFont="1" applyBorder="1" applyAlignment="1">
      <alignment horizontal="center" vertical="center" wrapText="1"/>
    </xf>
    <xf numFmtId="49" fontId="7" fillId="0" borderId="75" xfId="0" applyNumberFormat="1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49" fontId="7" fillId="0" borderId="92" xfId="0" applyNumberFormat="1" applyFont="1" applyBorder="1" applyAlignment="1">
      <alignment horizontal="right" vertical="center"/>
    </xf>
    <xf numFmtId="49" fontId="7" fillId="0" borderId="84" xfId="0" applyNumberFormat="1" applyFont="1" applyBorder="1" applyAlignment="1">
      <alignment horizontal="right" vertical="center"/>
    </xf>
    <xf numFmtId="49" fontId="7" fillId="0" borderId="109" xfId="0" applyNumberFormat="1" applyFont="1" applyBorder="1" applyAlignment="1">
      <alignment horizontal="right" vertical="center"/>
    </xf>
    <xf numFmtId="0" fontId="19" fillId="6" borderId="59" xfId="0" applyFont="1" applyFill="1" applyBorder="1" applyAlignment="1">
      <alignment horizontal="center" vertical="center" wrapText="1"/>
    </xf>
    <xf numFmtId="0" fontId="16" fillId="3" borderId="63" xfId="0" applyFont="1" applyFill="1" applyBorder="1"/>
    <xf numFmtId="165" fontId="19" fillId="6" borderId="59" xfId="0" applyNumberFormat="1" applyFont="1" applyFill="1" applyBorder="1" applyAlignment="1">
      <alignment horizontal="center" vertical="center" wrapText="1"/>
    </xf>
    <xf numFmtId="0" fontId="16" fillId="3" borderId="59" xfId="0" applyFont="1" applyFill="1" applyBorder="1"/>
    <xf numFmtId="0" fontId="16" fillId="3" borderId="60" xfId="0" applyFont="1" applyFill="1" applyBorder="1"/>
    <xf numFmtId="49" fontId="19" fillId="6" borderId="74" xfId="0" applyNumberFormat="1" applyFont="1" applyFill="1" applyBorder="1" applyAlignment="1">
      <alignment horizontal="center" vertical="center" wrapText="1"/>
    </xf>
    <xf numFmtId="0" fontId="16" fillId="3" borderId="75" xfId="0" applyFont="1" applyFill="1" applyBorder="1"/>
    <xf numFmtId="49" fontId="19" fillId="6" borderId="59" xfId="0" applyNumberFormat="1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/>
    </xf>
  </cellXfs>
  <cellStyles count="8">
    <cellStyle name="Hipervínculo" xfId="6" builtinId="8"/>
    <cellStyle name="Moneda" xfId="7" builtinId="4"/>
    <cellStyle name="Normal" xfId="0" builtinId="0"/>
    <cellStyle name="Normal 2" xfId="2"/>
    <cellStyle name="Normal 3" xfId="4"/>
    <cellStyle name="Normal 4" xfId="5"/>
    <cellStyle name="Porcentaje" xfId="1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60614</xdr:rowOff>
    </xdr:from>
    <xdr:to>
      <xdr:col>2</xdr:col>
      <xdr:colOff>795917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CB4BC4B-5418-DF31-4D14-F9C784714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60614"/>
          <a:ext cx="2237655" cy="6442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57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173296</xdr:rowOff>
    </xdr:from>
    <xdr:to>
      <xdr:col>1</xdr:col>
      <xdr:colOff>142875</xdr:colOff>
      <xdr:row>4</xdr:row>
      <xdr:rowOff>87630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E82FFEB-0FF3-F580-9592-4B46DF08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296"/>
          <a:ext cx="2371725" cy="6763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0</xdr:rowOff>
    </xdr:from>
    <xdr:to>
      <xdr:col>1</xdr:col>
      <xdr:colOff>254250</xdr:colOff>
      <xdr:row>4</xdr:row>
      <xdr:rowOff>125730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13C3E4A-F7E2-6F54-E066-6F766FD6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0"/>
          <a:ext cx="2445000" cy="69723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116633</xdr:colOff>
      <xdr:row>0</xdr:row>
      <xdr:rowOff>173928</xdr:rowOff>
    </xdr:from>
    <xdr:to>
      <xdr:col>1</xdr:col>
      <xdr:colOff>311021</xdr:colOff>
      <xdr:row>4</xdr:row>
      <xdr:rowOff>83743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068D5AE-3BD2-FEB1-AAD7-1143C09B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33" y="173928"/>
          <a:ext cx="2410408" cy="6873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19050</xdr:rowOff>
    </xdr:from>
    <xdr:to>
      <xdr:col>1</xdr:col>
      <xdr:colOff>120515</xdr:colOff>
      <xdr:row>4</xdr:row>
      <xdr:rowOff>87630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448BE86-99B5-4EFB-6CDA-1AACFB281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09550"/>
          <a:ext cx="2244590" cy="6400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180974</xdr:rowOff>
    </xdr:from>
    <xdr:to>
      <xdr:col>1</xdr:col>
      <xdr:colOff>142541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CBD34E1-F3B6-B905-5C15-34089D33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4"/>
          <a:ext cx="2304716" cy="65722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76199</xdr:rowOff>
    </xdr:from>
    <xdr:to>
      <xdr:col>1</xdr:col>
      <xdr:colOff>9525</xdr:colOff>
      <xdr:row>4</xdr:row>
      <xdr:rowOff>140290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7A311EC-0201-C68C-E733-030BD9B3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699"/>
          <a:ext cx="2228850" cy="63559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469</xdr:rowOff>
    </xdr:from>
    <xdr:to>
      <xdr:col>1</xdr:col>
      <xdr:colOff>161925</xdr:colOff>
      <xdr:row>4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5F4E237-3898-E70A-28D8-4FD8D32F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969"/>
          <a:ext cx="2343150" cy="668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18142</xdr:rowOff>
    </xdr:from>
    <xdr:to>
      <xdr:col>1</xdr:col>
      <xdr:colOff>123825</xdr:colOff>
      <xdr:row>4</xdr:row>
      <xdr:rowOff>106679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E4339A1-C6F5-6136-183B-3A902BBD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8642"/>
          <a:ext cx="2314575" cy="660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14087</xdr:rowOff>
    </xdr:from>
    <xdr:to>
      <xdr:col>1</xdr:col>
      <xdr:colOff>161925</xdr:colOff>
      <xdr:row>4</xdr:row>
      <xdr:rowOff>116205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53B8F86-D8B0-2651-82F5-4B7AC68B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4587"/>
          <a:ext cx="2362200" cy="6736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7278</xdr:rowOff>
    </xdr:from>
    <xdr:to>
      <xdr:col>1</xdr:col>
      <xdr:colOff>219075</xdr:colOff>
      <xdr:row>4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CA55B2A-F600-9003-FC1E-B38461F5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7778"/>
          <a:ext cx="2352675" cy="67090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76200</xdr:rowOff>
    </xdr:from>
    <xdr:to>
      <xdr:col>1</xdr:col>
      <xdr:colOff>266700</xdr:colOff>
      <xdr:row>5</xdr:row>
      <xdr:rowOff>9548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98ADFAC-FB71-A969-EF60-E9CB7E1B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66700"/>
          <a:ext cx="2438400" cy="69534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38100</xdr:rowOff>
    </xdr:from>
    <xdr:to>
      <xdr:col>1</xdr:col>
      <xdr:colOff>349500</xdr:colOff>
      <xdr:row>4</xdr:row>
      <xdr:rowOff>163830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1DD4A0A-F604-F705-0A3A-9940B93E5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28600"/>
          <a:ext cx="2445000" cy="69723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5937</xdr:rowOff>
    </xdr:from>
    <xdr:to>
      <xdr:col>1</xdr:col>
      <xdr:colOff>219075</xdr:colOff>
      <xdr:row>4</xdr:row>
      <xdr:rowOff>116204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E2C168D-7C76-3239-85F1-346C8C93C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6437"/>
          <a:ext cx="2390775" cy="6817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162466</xdr:rowOff>
    </xdr:from>
    <xdr:to>
      <xdr:col>1</xdr:col>
      <xdr:colOff>323850</xdr:colOff>
      <xdr:row>4</xdr:row>
      <xdr:rowOff>106679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E86FCDC-7939-D300-BFCB-BDB040A3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2466"/>
          <a:ext cx="2476500" cy="706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155585</xdr:rowOff>
    </xdr:from>
    <xdr:to>
      <xdr:col>1</xdr:col>
      <xdr:colOff>171450</xdr:colOff>
      <xdr:row>4</xdr:row>
      <xdr:rowOff>59055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A57A1DA-F0F0-3F0B-EBE8-C5412D799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5585"/>
          <a:ext cx="2333625" cy="665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158873</xdr:colOff>
      <xdr:row>4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0AA1D29-5EC6-F1CF-39FE-7C77DD85F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378198" cy="6781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23574</xdr:rowOff>
    </xdr:from>
    <xdr:to>
      <xdr:col>1</xdr:col>
      <xdr:colOff>114300</xdr:colOff>
      <xdr:row>4</xdr:row>
      <xdr:rowOff>87629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277CB18-3255-E981-EB42-D05130902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4074"/>
          <a:ext cx="2295525" cy="6546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1</xdr:row>
      <xdr:rowOff>10583</xdr:rowOff>
    </xdr:from>
    <xdr:to>
      <xdr:col>1</xdr:col>
      <xdr:colOff>243417</xdr:colOff>
      <xdr:row>4</xdr:row>
      <xdr:rowOff>133224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201083"/>
          <a:ext cx="2434167" cy="694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129268</xdr:rowOff>
    </xdr:from>
    <xdr:ext cx="2571750" cy="1314450"/>
    <xdr:sp macro="" textlink="">
      <xdr:nvSpPr>
        <xdr:cNvPr id="7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>
        <a:xfrm>
          <a:off x="0" y="10184947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K977"/>
  <sheetViews>
    <sheetView showGridLines="0" tabSelected="1" zoomScaleNormal="100" workbookViewId="0">
      <selection activeCell="H14" sqref="H14"/>
    </sheetView>
  </sheetViews>
  <sheetFormatPr baseColWidth="10" defaultColWidth="14.42578125" defaultRowHeight="15" customHeight="1" x14ac:dyDescent="0.25"/>
  <cols>
    <col min="1" max="1" width="4.140625" style="97" customWidth="1"/>
    <col min="2" max="2" width="18" style="237" customWidth="1"/>
    <col min="3" max="5" width="28.5703125" style="97" bestFit="1" customWidth="1"/>
    <col min="6" max="6" width="16.42578125" style="97" bestFit="1" customWidth="1"/>
    <col min="7" max="7" width="17" style="97" customWidth="1"/>
    <col min="8" max="9" width="20.140625" style="97" bestFit="1" customWidth="1"/>
    <col min="10" max="10" width="19" style="97" bestFit="1" customWidth="1"/>
    <col min="11" max="16384" width="14.42578125" style="97"/>
  </cols>
  <sheetData>
    <row r="1" spans="1:11" ht="33" customHeight="1" x14ac:dyDescent="0.25">
      <c r="C1" s="462" t="s">
        <v>433</v>
      </c>
      <c r="D1" s="462"/>
      <c r="E1" s="462"/>
      <c r="F1" s="462"/>
      <c r="G1" s="99"/>
      <c r="H1" s="96"/>
    </row>
    <row r="2" spans="1:11" ht="15.75" x14ac:dyDescent="0.25">
      <c r="B2" s="287"/>
      <c r="C2" s="463" t="s">
        <v>440</v>
      </c>
      <c r="D2" s="463"/>
      <c r="E2" s="463"/>
      <c r="F2" s="463"/>
      <c r="G2" s="100"/>
      <c r="H2" s="96"/>
    </row>
    <row r="3" spans="1:11" ht="16.5" customHeight="1" thickBot="1" x14ac:dyDescent="0.3">
      <c r="B3" s="288"/>
      <c r="C3" s="464" t="s">
        <v>139</v>
      </c>
      <c r="D3" s="464"/>
      <c r="E3" s="464"/>
      <c r="F3" s="464"/>
      <c r="G3" s="96"/>
      <c r="H3" s="96"/>
    </row>
    <row r="4" spans="1:11" ht="24" customHeight="1" x14ac:dyDescent="0.25">
      <c r="A4" s="472" t="s">
        <v>128</v>
      </c>
      <c r="B4" s="473"/>
      <c r="C4" s="476" t="s">
        <v>410</v>
      </c>
      <c r="D4" s="477"/>
      <c r="E4" s="477"/>
      <c r="F4" s="478"/>
    </row>
    <row r="5" spans="1:11" ht="19.5" thickBot="1" x14ac:dyDescent="0.3">
      <c r="A5" s="474"/>
      <c r="B5" s="475"/>
      <c r="C5" s="121" t="s">
        <v>247</v>
      </c>
      <c r="D5" s="122" t="s">
        <v>5</v>
      </c>
      <c r="E5" s="122" t="s">
        <v>3</v>
      </c>
      <c r="F5" s="123" t="s">
        <v>349</v>
      </c>
    </row>
    <row r="6" spans="1:11" ht="19.5" thickBot="1" x14ac:dyDescent="0.3">
      <c r="A6" s="466" t="s">
        <v>129</v>
      </c>
      <c r="B6" s="467"/>
      <c r="C6" s="124">
        <f>SUM(C7:C15)</f>
        <v>14841994116</v>
      </c>
      <c r="D6" s="124">
        <f t="shared" ref="D6:E6" si="0">SUM(D7:D15)</f>
        <v>13474973732</v>
      </c>
      <c r="E6" s="124">
        <f t="shared" si="0"/>
        <v>3265313161.2200003</v>
      </c>
      <c r="F6" s="125">
        <f t="shared" ref="F6:F15" si="1">E6/D6</f>
        <v>0.24232426913498345</v>
      </c>
    </row>
    <row r="7" spans="1:11" ht="20.25" customHeight="1" x14ac:dyDescent="0.25">
      <c r="A7" s="101">
        <v>1</v>
      </c>
      <c r="B7" s="268" t="s">
        <v>8</v>
      </c>
      <c r="C7" s="137">
        <f>MINEDUC!E18</f>
        <v>3631201903</v>
      </c>
      <c r="D7" s="137">
        <f>MINEDUC!F18</f>
        <v>3792284530</v>
      </c>
      <c r="E7" s="137">
        <f>MINEDUC!G18</f>
        <v>1281428506.6099999</v>
      </c>
      <c r="F7" s="349">
        <f t="shared" si="1"/>
        <v>0.33790410410212546</v>
      </c>
    </row>
    <row r="8" spans="1:11" ht="21.75" customHeight="1" x14ac:dyDescent="0.25">
      <c r="A8" s="101">
        <v>2</v>
      </c>
      <c r="B8" s="266" t="s">
        <v>9</v>
      </c>
      <c r="C8" s="137">
        <f>MSPAS!E30</f>
        <v>2269507555</v>
      </c>
      <c r="D8" s="138">
        <f>MSPAS!F30</f>
        <v>2335366043</v>
      </c>
      <c r="E8" s="138">
        <f>MSPAS!G30</f>
        <v>539696372.90999985</v>
      </c>
      <c r="F8" s="350">
        <f t="shared" si="1"/>
        <v>0.23109712266635019</v>
      </c>
    </row>
    <row r="9" spans="1:11" ht="21.75" customHeight="1" x14ac:dyDescent="0.25">
      <c r="A9" s="101">
        <v>3</v>
      </c>
      <c r="B9" s="267" t="s">
        <v>50</v>
      </c>
      <c r="C9" s="137">
        <f>MINTRAB!E16</f>
        <v>2121101187</v>
      </c>
      <c r="D9" s="139">
        <f>MINTRAB!F16</f>
        <v>1801836251</v>
      </c>
      <c r="E9" s="139">
        <f>MINTRAB!G16</f>
        <v>609253988.06000006</v>
      </c>
      <c r="F9" s="119">
        <f>E9/D9</f>
        <v>0.33812949857228736</v>
      </c>
    </row>
    <row r="10" spans="1:11" ht="21.75" customHeight="1" x14ac:dyDescent="0.25">
      <c r="A10" s="101">
        <v>4</v>
      </c>
      <c r="B10" s="266" t="s">
        <v>12</v>
      </c>
      <c r="C10" s="137">
        <f>MINECO!E13</f>
        <v>347230000</v>
      </c>
      <c r="D10" s="138">
        <f>MINECO!F13</f>
        <v>87424405</v>
      </c>
      <c r="E10" s="138">
        <f>MINECO!G13</f>
        <v>5129356.09</v>
      </c>
      <c r="F10" s="238">
        <f t="shared" si="1"/>
        <v>5.8671901627468895E-2</v>
      </c>
    </row>
    <row r="11" spans="1:11" ht="20.25" customHeight="1" x14ac:dyDescent="0.25">
      <c r="A11" s="101">
        <v>5</v>
      </c>
      <c r="B11" s="266" t="s">
        <v>13</v>
      </c>
      <c r="C11" s="137">
        <f>MAGA!E29</f>
        <v>1806985904</v>
      </c>
      <c r="D11" s="138">
        <f>MAGA!F29</f>
        <v>1401228995</v>
      </c>
      <c r="E11" s="138">
        <f>MAGA!G29</f>
        <v>122050992.85000001</v>
      </c>
      <c r="F11" s="238">
        <f t="shared" si="1"/>
        <v>8.7102817088080597E-2</v>
      </c>
    </row>
    <row r="12" spans="1:11" ht="20.25" customHeight="1" x14ac:dyDescent="0.25">
      <c r="A12" s="101">
        <v>6</v>
      </c>
      <c r="B12" s="266" t="s">
        <v>367</v>
      </c>
      <c r="C12" s="137">
        <f>CIV!E22</f>
        <v>3126406804</v>
      </c>
      <c r="D12" s="138">
        <f>CIV!F22</f>
        <v>1774057616</v>
      </c>
      <c r="E12" s="138">
        <f>CIV!G22</f>
        <v>180747617.69000003</v>
      </c>
      <c r="F12" s="238">
        <f t="shared" si="1"/>
        <v>0.10188373593949838</v>
      </c>
    </row>
    <row r="13" spans="1:11" ht="20.25" customHeight="1" x14ac:dyDescent="0.25">
      <c r="A13" s="101">
        <v>7</v>
      </c>
      <c r="B13" s="266" t="s">
        <v>386</v>
      </c>
      <c r="C13" s="137">
        <f>MCD!E11</f>
        <v>171223253</v>
      </c>
      <c r="D13" s="137">
        <f>MCD!F11</f>
        <v>97881762</v>
      </c>
      <c r="E13" s="137">
        <f>MCD!G11</f>
        <v>17836179.52</v>
      </c>
      <c r="F13" s="238">
        <f t="shared" si="1"/>
        <v>0.18222168415807635</v>
      </c>
    </row>
    <row r="14" spans="1:11" ht="20.25" customHeight="1" x14ac:dyDescent="0.3">
      <c r="A14" s="101">
        <v>8</v>
      </c>
      <c r="B14" s="266" t="s">
        <v>14</v>
      </c>
      <c r="C14" s="137">
        <f>MARN!E12</f>
        <v>25898435</v>
      </c>
      <c r="D14" s="138">
        <f>MARN!F12</f>
        <v>22710483</v>
      </c>
      <c r="E14" s="138">
        <f>MARN!G12</f>
        <v>4925738.42</v>
      </c>
      <c r="F14" s="238">
        <f t="shared" si="1"/>
        <v>0.21689271954277678</v>
      </c>
      <c r="G14" s="98"/>
    </row>
    <row r="15" spans="1:11" ht="20.25" customHeight="1" thickBot="1" x14ac:dyDescent="0.3">
      <c r="A15" s="101">
        <v>9</v>
      </c>
      <c r="B15" s="266" t="s">
        <v>37</v>
      </c>
      <c r="C15" s="137">
        <f>'MIDES '!E24</f>
        <v>1342439075</v>
      </c>
      <c r="D15" s="138">
        <f>'MIDES '!F24</f>
        <v>2162183647</v>
      </c>
      <c r="E15" s="138">
        <f>'MIDES '!G24</f>
        <v>504244409.06999999</v>
      </c>
      <c r="F15" s="238">
        <f t="shared" si="1"/>
        <v>0.23321072184114988</v>
      </c>
    </row>
    <row r="16" spans="1:11" ht="20.25" customHeight="1" thickBot="1" x14ac:dyDescent="0.3">
      <c r="A16" s="466" t="s">
        <v>130</v>
      </c>
      <c r="B16" s="468"/>
      <c r="C16" s="135">
        <f>SUM(C17:C20)</f>
        <v>370782122</v>
      </c>
      <c r="D16" s="135">
        <f t="shared" ref="D16:E16" si="2">SUM(D17:D20)</f>
        <v>475974564</v>
      </c>
      <c r="E16" s="135">
        <f t="shared" si="2"/>
        <v>103651915.19</v>
      </c>
      <c r="F16" s="125">
        <f t="shared" ref="F16:F22" si="3">E16/D16</f>
        <v>0.21776776119910474</v>
      </c>
      <c r="I16" s="271"/>
      <c r="J16" s="271"/>
      <c r="K16" s="294"/>
    </row>
    <row r="17" spans="1:11" ht="20.25" customHeight="1" x14ac:dyDescent="0.25">
      <c r="A17" s="256">
        <v>10</v>
      </c>
      <c r="B17" s="270" t="s">
        <v>15</v>
      </c>
      <c r="C17" s="255">
        <f>SCEP!E13</f>
        <v>4330310</v>
      </c>
      <c r="D17" s="254">
        <f>SCEP!F13</f>
        <v>4330310</v>
      </c>
      <c r="E17" s="254">
        <f>SCEP!G13</f>
        <v>1286096.79</v>
      </c>
      <c r="F17" s="257">
        <f t="shared" si="3"/>
        <v>0.29699878068775676</v>
      </c>
      <c r="H17" s="271"/>
      <c r="I17" s="271"/>
      <c r="J17" s="271"/>
      <c r="K17" s="294"/>
    </row>
    <row r="18" spans="1:11" ht="20.25" customHeight="1" x14ac:dyDescent="0.25">
      <c r="A18" s="101">
        <v>11</v>
      </c>
      <c r="B18" s="268" t="s">
        <v>16</v>
      </c>
      <c r="C18" s="137">
        <f>SBS!E16</f>
        <v>117912731</v>
      </c>
      <c r="D18" s="137">
        <f>SBS!F16</f>
        <v>99321850</v>
      </c>
      <c r="E18" s="137">
        <f>SBS!G16</f>
        <v>27738294.919999998</v>
      </c>
      <c r="F18" s="126">
        <f t="shared" si="3"/>
        <v>0.2792768652617727</v>
      </c>
      <c r="I18" s="271"/>
      <c r="J18" s="271"/>
      <c r="K18" s="294"/>
    </row>
    <row r="19" spans="1:11" ht="20.25" customHeight="1" x14ac:dyDescent="0.25">
      <c r="A19" s="103">
        <v>12</v>
      </c>
      <c r="B19" s="269" t="s">
        <v>17</v>
      </c>
      <c r="C19" s="140">
        <f>SOSEP!E13</f>
        <v>183481081</v>
      </c>
      <c r="D19" s="140">
        <f>SOSEP!F13</f>
        <v>215322404</v>
      </c>
      <c r="E19" s="140">
        <f>SOSEP!G13</f>
        <v>55900799.589999996</v>
      </c>
      <c r="F19" s="119">
        <f t="shared" si="3"/>
        <v>0.25961441332412394</v>
      </c>
      <c r="H19" s="297"/>
      <c r="I19" s="297"/>
    </row>
    <row r="20" spans="1:11" ht="20.25" customHeight="1" thickBot="1" x14ac:dyDescent="0.3">
      <c r="A20" s="256">
        <v>13</v>
      </c>
      <c r="B20" s="270" t="s">
        <v>18</v>
      </c>
      <c r="C20" s="255">
        <f>SESAN!E15</f>
        <v>65058000</v>
      </c>
      <c r="D20" s="254">
        <f>SESAN!F15</f>
        <v>157000000</v>
      </c>
      <c r="E20" s="254">
        <f>SESAN!G15</f>
        <v>18726723.890000001</v>
      </c>
      <c r="F20" s="257">
        <f t="shared" si="3"/>
        <v>0.11927849611464969</v>
      </c>
    </row>
    <row r="21" spans="1:11" ht="20.25" customHeight="1" thickBot="1" x14ac:dyDescent="0.3">
      <c r="A21" s="469" t="s">
        <v>131</v>
      </c>
      <c r="B21" s="470"/>
      <c r="C21" s="135">
        <f>SUM(C22:C26)</f>
        <v>690220629</v>
      </c>
      <c r="D21" s="135">
        <f t="shared" ref="D21:E21" si="4">SUM(D22:D26)</f>
        <v>557053470</v>
      </c>
      <c r="E21" s="135">
        <f t="shared" si="4"/>
        <v>78856325.580000013</v>
      </c>
      <c r="F21" s="125">
        <f t="shared" si="3"/>
        <v>0.1415597062522562</v>
      </c>
      <c r="H21" s="332"/>
    </row>
    <row r="22" spans="1:11" ht="20.25" customHeight="1" x14ac:dyDescent="0.25">
      <c r="A22" s="101">
        <v>14</v>
      </c>
      <c r="B22" s="268" t="s">
        <v>19</v>
      </c>
      <c r="C22" s="137">
        <f>ICTA!E15</f>
        <v>39000000</v>
      </c>
      <c r="D22" s="137">
        <f>ICTA!F15</f>
        <v>39000000</v>
      </c>
      <c r="E22" s="137">
        <f>ICTA!G15</f>
        <v>8900639.3600000013</v>
      </c>
      <c r="F22" s="126">
        <f t="shared" si="3"/>
        <v>0.22822152205128207</v>
      </c>
    </row>
    <row r="23" spans="1:11" ht="20.25" customHeight="1" x14ac:dyDescent="0.25">
      <c r="A23" s="102">
        <v>15</v>
      </c>
      <c r="B23" s="266" t="s">
        <v>20</v>
      </c>
      <c r="C23" s="138">
        <f>INFOM!E16</f>
        <v>254525918</v>
      </c>
      <c r="D23" s="138">
        <f>INFOM!F16</f>
        <v>72613565</v>
      </c>
      <c r="E23" s="138">
        <f>INFOM!G16</f>
        <v>11173869.289999999</v>
      </c>
      <c r="F23" s="126">
        <f t="shared" ref="F23:F26" si="5">E23/D23</f>
        <v>0.15388129325422872</v>
      </c>
    </row>
    <row r="24" spans="1:11" ht="20.25" customHeight="1" x14ac:dyDescent="0.25">
      <c r="A24" s="103">
        <v>16</v>
      </c>
      <c r="B24" s="269" t="s">
        <v>22</v>
      </c>
      <c r="C24" s="140">
        <f>'FONTIERRAS '!E13</f>
        <v>87803323</v>
      </c>
      <c r="D24" s="140">
        <f>'FONTIERRAS '!F13</f>
        <v>87803323</v>
      </c>
      <c r="E24" s="140">
        <f>'FONTIERRAS '!G13</f>
        <v>2996769.2600000002</v>
      </c>
      <c r="F24" s="126">
        <f>E24/D24</f>
        <v>3.4130476587998844E-2</v>
      </c>
    </row>
    <row r="25" spans="1:11" ht="20.25" customHeight="1" x14ac:dyDescent="0.25">
      <c r="A25" s="102">
        <v>17</v>
      </c>
      <c r="B25" s="266" t="s">
        <v>132</v>
      </c>
      <c r="C25" s="138">
        <f>CONALFA!E12</f>
        <v>285791388</v>
      </c>
      <c r="D25" s="138">
        <f>CONALFA!F12</f>
        <v>334536582</v>
      </c>
      <c r="E25" s="138">
        <f>CONALFA!G12</f>
        <v>51233746.830000006</v>
      </c>
      <c r="F25" s="126">
        <f t="shared" si="5"/>
        <v>0.15314841361654136</v>
      </c>
      <c r="H25" s="263"/>
    </row>
    <row r="26" spans="1:11" ht="20.25" customHeight="1" thickBot="1" x14ac:dyDescent="0.3">
      <c r="A26" s="102">
        <v>18</v>
      </c>
      <c r="B26" s="266" t="s">
        <v>21</v>
      </c>
      <c r="C26" s="138">
        <f>INDECA!E12</f>
        <v>23100000</v>
      </c>
      <c r="D26" s="138">
        <f>INDECA!F12</f>
        <v>23100000</v>
      </c>
      <c r="E26" s="138">
        <f>INDECA!G12</f>
        <v>4551300.84</v>
      </c>
      <c r="F26" s="126">
        <f t="shared" si="5"/>
        <v>0.19702601038961037</v>
      </c>
      <c r="H26" s="271"/>
    </row>
    <row r="27" spans="1:11" ht="21.75" thickBot="1" x14ac:dyDescent="0.3">
      <c r="A27" s="471" t="s">
        <v>23</v>
      </c>
      <c r="B27" s="468"/>
      <c r="C27" s="136">
        <f>+C6+C16+C21</f>
        <v>15902996867</v>
      </c>
      <c r="D27" s="136">
        <f t="shared" ref="D27:E27" si="6">+D6+D16+D21</f>
        <v>14508001766</v>
      </c>
      <c r="E27" s="136">
        <f t="shared" si="6"/>
        <v>3447821401.9900002</v>
      </c>
      <c r="F27" s="120">
        <f>+E27/D27</f>
        <v>0.23764964035709507</v>
      </c>
      <c r="H27" s="271"/>
    </row>
    <row r="28" spans="1:11" x14ac:dyDescent="0.25">
      <c r="A28" s="143" t="s">
        <v>412</v>
      </c>
      <c r="B28" s="236"/>
      <c r="C28" s="143"/>
      <c r="H28" s="271"/>
    </row>
    <row r="29" spans="1:11" ht="18.75" customHeight="1" x14ac:dyDescent="0.25">
      <c r="A29" s="465"/>
      <c r="B29" s="465"/>
      <c r="C29" s="465"/>
      <c r="D29" s="465"/>
      <c r="E29" s="465"/>
      <c r="F29" s="465"/>
    </row>
    <row r="30" spans="1:11" ht="15.75" customHeight="1" x14ac:dyDescent="0.25">
      <c r="C30" s="262"/>
      <c r="D30" s="262"/>
      <c r="E30" s="262"/>
    </row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mergeCells count="10">
    <mergeCell ref="C1:F1"/>
    <mergeCell ref="C2:F2"/>
    <mergeCell ref="C3:F3"/>
    <mergeCell ref="A29:F29"/>
    <mergeCell ref="A6:B6"/>
    <mergeCell ref="A16:B16"/>
    <mergeCell ref="A21:B21"/>
    <mergeCell ref="A27:B27"/>
    <mergeCell ref="A4:B5"/>
    <mergeCell ref="C4:F4"/>
  </mergeCells>
  <hyperlinks>
    <hyperlink ref="B7" location="MINEDUC!A1" display="MINEDUC"/>
    <hyperlink ref="B10" location="MINECO!A1" display="MINECO"/>
    <hyperlink ref="B11" location="MAGA!A1" display="MAGA"/>
    <hyperlink ref="B12" location="'MICIVI '!A1" display="CIV"/>
    <hyperlink ref="B17" location="SCEP!A1" display="SCEP"/>
    <hyperlink ref="B18" location="SBS!A1" display="SBS"/>
    <hyperlink ref="B19" location="SOSEP!A1" display="SOSEP"/>
    <hyperlink ref="B20" location="SESAN!A1" display="SESAN"/>
    <hyperlink ref="B22" location="ICTA!A1" display="ICTA"/>
    <hyperlink ref="B23" location="INFOM!A1" display="INFOM"/>
    <hyperlink ref="B25" location="CONALFA!A1" display="CONALFA "/>
    <hyperlink ref="B26" location="INDECA!A1" display="INDECA"/>
    <hyperlink ref="B24" location="'FONTIERRAS '!A1" display="FONTIERRAS"/>
    <hyperlink ref="B14" location="MARN!A1" display="MARN"/>
    <hyperlink ref="B15" location="'MIDES '!A1" display="MIDES"/>
    <hyperlink ref="B9" location="MINTRAB!A1" display="MINTRAB"/>
    <hyperlink ref="B8" location="MSPAS!A1" display="MSPAS"/>
    <hyperlink ref="B13" location="MICUDE!A1" display="MICUDE"/>
  </hyperlinks>
  <printOptions horizontalCentered="1" verticalCentered="1"/>
  <pageMargins left="3.937007874015748E-2" right="0.23622047244094491" top="0.55118110236220474" bottom="0.35433070866141736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2E75B5"/>
  </sheetPr>
  <dimension ref="B1:K1000"/>
  <sheetViews>
    <sheetView view="pageBreakPreview" topLeftCell="A10" zoomScale="80" zoomScaleNormal="70" zoomScaleSheetLayoutView="80" workbookViewId="0">
      <selection activeCell="E8" sqref="E8:E17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79" t="s">
        <v>25</v>
      </c>
      <c r="C5" s="581" t="s">
        <v>26</v>
      </c>
      <c r="D5" s="581" t="s">
        <v>27</v>
      </c>
      <c r="E5" s="583" t="s">
        <v>28</v>
      </c>
      <c r="F5" s="570"/>
      <c r="G5" s="569" t="s">
        <v>29</v>
      </c>
      <c r="H5" s="570"/>
      <c r="I5" s="567" t="s">
        <v>32</v>
      </c>
    </row>
    <row r="6" spans="2:11" ht="42.75" customHeight="1" x14ac:dyDescent="0.25">
      <c r="B6" s="580"/>
      <c r="C6" s="582"/>
      <c r="D6" s="582"/>
      <c r="E6" s="50" t="s">
        <v>30</v>
      </c>
      <c r="F6" s="50" t="s">
        <v>5</v>
      </c>
      <c r="G6" s="51" t="s">
        <v>6</v>
      </c>
      <c r="H6" s="52" t="s">
        <v>31</v>
      </c>
      <c r="I6" s="568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74">
        <f>G7/F7</f>
        <v>0.185855247828175</v>
      </c>
      <c r="I7" s="63">
        <v>60132</v>
      </c>
    </row>
    <row r="8" spans="2:11" ht="98.25" customHeight="1" x14ac:dyDescent="0.25">
      <c r="B8" s="29" t="s">
        <v>52</v>
      </c>
      <c r="C8" s="571" t="s">
        <v>117</v>
      </c>
      <c r="D8" s="20" t="s">
        <v>87</v>
      </c>
      <c r="E8" s="56">
        <v>48600000</v>
      </c>
      <c r="F8" s="56">
        <v>69459811</v>
      </c>
      <c r="G8" s="56">
        <v>33701645.359999999</v>
      </c>
      <c r="H8" s="75">
        <f t="shared" ref="H8:H49" si="0">G8/F8</f>
        <v>0.48519632971647447</v>
      </c>
      <c r="I8" s="64">
        <v>208415</v>
      </c>
    </row>
    <row r="9" spans="2:11" ht="76.5" customHeight="1" x14ac:dyDescent="0.25">
      <c r="B9" s="29" t="s">
        <v>53</v>
      </c>
      <c r="C9" s="572"/>
      <c r="D9" s="20" t="s">
        <v>88</v>
      </c>
      <c r="E9" s="54">
        <v>26000000</v>
      </c>
      <c r="F9" s="54">
        <v>28173428</v>
      </c>
      <c r="G9" s="54">
        <v>28173426.870000001</v>
      </c>
      <c r="H9" s="74">
        <f t="shared" si="0"/>
        <v>0.99999995989128487</v>
      </c>
      <c r="I9" s="63">
        <v>209024</v>
      </c>
    </row>
    <row r="10" spans="2:11" ht="76.5" customHeight="1" x14ac:dyDescent="0.25">
      <c r="B10" s="29" t="s">
        <v>54</v>
      </c>
      <c r="C10" s="572"/>
      <c r="D10" s="20" t="s">
        <v>89</v>
      </c>
      <c r="E10" s="56">
        <v>54304761</v>
      </c>
      <c r="F10" s="56">
        <v>22739140</v>
      </c>
      <c r="G10" s="56">
        <v>21129834.43</v>
      </c>
      <c r="H10" s="75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72"/>
      <c r="D11" s="20" t="s">
        <v>90</v>
      </c>
      <c r="E11" s="56">
        <v>23191912</v>
      </c>
      <c r="F11" s="56">
        <v>3000000</v>
      </c>
      <c r="G11" s="56">
        <v>0</v>
      </c>
      <c r="H11" s="75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72"/>
      <c r="D12" s="20" t="s">
        <v>91</v>
      </c>
      <c r="E12" s="56">
        <v>41347830</v>
      </c>
      <c r="F12" s="56">
        <v>5100000</v>
      </c>
      <c r="G12" s="56">
        <v>459062.26</v>
      </c>
      <c r="H12" s="75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72"/>
      <c r="D13" s="20" t="s">
        <v>92</v>
      </c>
      <c r="E13" s="56">
        <v>50319389</v>
      </c>
      <c r="F13" s="56">
        <v>20946675</v>
      </c>
      <c r="G13" s="56">
        <v>20889071.260000002</v>
      </c>
      <c r="H13" s="75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72"/>
      <c r="D14" s="20" t="s">
        <v>93</v>
      </c>
      <c r="E14" s="56">
        <v>23281973</v>
      </c>
      <c r="F14" s="56">
        <v>728638</v>
      </c>
      <c r="G14" s="56">
        <v>728484.87</v>
      </c>
      <c r="H14" s="75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72"/>
      <c r="D15" s="20" t="s">
        <v>94</v>
      </c>
      <c r="E15" s="56">
        <v>3300636</v>
      </c>
      <c r="F15" s="56">
        <v>10930680</v>
      </c>
      <c r="G15" s="56">
        <v>9805023.3300000001</v>
      </c>
      <c r="H15" s="75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72"/>
      <c r="D16" s="20" t="s">
        <v>33</v>
      </c>
      <c r="E16" s="56"/>
      <c r="F16" s="56"/>
      <c r="G16" s="56"/>
      <c r="H16" s="57"/>
      <c r="I16" s="64">
        <v>228252</v>
      </c>
      <c r="J16" s="42"/>
    </row>
    <row r="17" spans="2:9" ht="76.5" customHeight="1" x14ac:dyDescent="0.25">
      <c r="B17" s="29" t="s">
        <v>58</v>
      </c>
      <c r="C17" s="573"/>
      <c r="D17" s="20" t="s">
        <v>34</v>
      </c>
      <c r="E17" s="54"/>
      <c r="F17" s="54"/>
      <c r="G17" s="54"/>
      <c r="H17" s="55"/>
      <c r="I17" s="64">
        <v>228343</v>
      </c>
    </row>
    <row r="18" spans="2:9" ht="76.5" customHeight="1" x14ac:dyDescent="0.25">
      <c r="B18" s="29" t="s">
        <v>59</v>
      </c>
      <c r="C18" s="574" t="s">
        <v>118</v>
      </c>
      <c r="D18" s="20" t="s">
        <v>95</v>
      </c>
      <c r="E18" s="56">
        <v>147845465</v>
      </c>
      <c r="F18" s="56">
        <v>73090761</v>
      </c>
      <c r="G18" s="56">
        <v>73090760.5</v>
      </c>
      <c r="H18" s="75">
        <f t="shared" si="0"/>
        <v>0.99999999315919008</v>
      </c>
      <c r="I18" s="64">
        <v>34968</v>
      </c>
    </row>
    <row r="19" spans="2:9" ht="76.5" customHeight="1" x14ac:dyDescent="0.25">
      <c r="B19" s="29" t="s">
        <v>60</v>
      </c>
      <c r="C19" s="575"/>
      <c r="D19" s="20" t="s">
        <v>96</v>
      </c>
      <c r="E19" s="56">
        <v>60000000</v>
      </c>
      <c r="F19" s="56">
        <v>76600000</v>
      </c>
      <c r="G19" s="56">
        <v>71241509.659999996</v>
      </c>
      <c r="H19" s="75">
        <f t="shared" si="0"/>
        <v>0.93004581801566577</v>
      </c>
      <c r="I19" s="64">
        <v>116535</v>
      </c>
    </row>
    <row r="20" spans="2:9" ht="76.5" customHeight="1" x14ac:dyDescent="0.25">
      <c r="B20" s="29" t="s">
        <v>59</v>
      </c>
      <c r="C20" s="575"/>
      <c r="D20" s="20" t="s">
        <v>97</v>
      </c>
      <c r="E20" s="56">
        <v>133231886</v>
      </c>
      <c r="F20" s="56">
        <v>10134533</v>
      </c>
      <c r="G20" s="56">
        <v>0</v>
      </c>
      <c r="H20" s="75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74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75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75"/>
      <c r="D22" s="31" t="s">
        <v>99</v>
      </c>
      <c r="E22" s="58">
        <v>45347603</v>
      </c>
      <c r="F22" s="58">
        <v>45347603</v>
      </c>
      <c r="G22" s="58">
        <v>6697145.1500000004</v>
      </c>
      <c r="H22" s="76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84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75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85"/>
      <c r="D24" s="20" t="s">
        <v>35</v>
      </c>
      <c r="E24" s="56"/>
      <c r="F24" s="56"/>
      <c r="G24" s="56"/>
      <c r="H24" s="57"/>
      <c r="I24" s="67">
        <v>228035</v>
      </c>
    </row>
    <row r="25" spans="2:9" ht="90" customHeight="1" x14ac:dyDescent="0.25">
      <c r="B25" s="34" t="s">
        <v>64</v>
      </c>
      <c r="C25" s="585"/>
      <c r="D25" s="20" t="s">
        <v>36</v>
      </c>
      <c r="E25" s="56"/>
      <c r="F25" s="56"/>
      <c r="G25" s="56"/>
      <c r="H25" s="57"/>
      <c r="I25" s="67">
        <v>228061</v>
      </c>
    </row>
    <row r="26" spans="2:9" ht="90" customHeight="1" x14ac:dyDescent="0.25">
      <c r="B26" s="36" t="s">
        <v>65</v>
      </c>
      <c r="C26" s="586"/>
      <c r="D26" s="35"/>
      <c r="E26" s="56"/>
      <c r="F26" s="56"/>
      <c r="G26" s="56"/>
      <c r="H26" s="57"/>
      <c r="I26" s="61">
        <v>228251</v>
      </c>
    </row>
    <row r="27" spans="2:9" ht="90" customHeight="1" x14ac:dyDescent="0.25">
      <c r="B27" s="34" t="s">
        <v>122</v>
      </c>
      <c r="C27" s="576" t="s">
        <v>74</v>
      </c>
      <c r="D27" s="35"/>
      <c r="E27" s="56">
        <v>12730500</v>
      </c>
      <c r="F27" s="56">
        <v>0</v>
      </c>
      <c r="G27" s="56">
        <v>0</v>
      </c>
      <c r="H27" s="75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77"/>
      <c r="D28" s="35"/>
      <c r="E28" s="56">
        <v>40000000</v>
      </c>
      <c r="F28" s="56">
        <v>2778672</v>
      </c>
      <c r="G28" s="56">
        <v>1200000</v>
      </c>
      <c r="H28" s="75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77"/>
      <c r="D29" s="38" t="s">
        <v>101</v>
      </c>
      <c r="E29" s="56">
        <v>23750000</v>
      </c>
      <c r="F29" s="56">
        <v>0</v>
      </c>
      <c r="G29" s="56">
        <v>0</v>
      </c>
      <c r="H29" s="75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77"/>
      <c r="D30" s="38" t="s">
        <v>102</v>
      </c>
      <c r="E30" s="56">
        <v>1300000</v>
      </c>
      <c r="F30" s="56">
        <v>34248424</v>
      </c>
      <c r="G30" s="56">
        <v>0</v>
      </c>
      <c r="H30" s="75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77"/>
      <c r="D31" s="38" t="s">
        <v>103</v>
      </c>
      <c r="E31" s="56">
        <v>31881336</v>
      </c>
      <c r="F31" s="56">
        <v>31881336</v>
      </c>
      <c r="G31" s="56">
        <v>1223010.24</v>
      </c>
      <c r="H31" s="75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77"/>
      <c r="D32" s="38" t="s">
        <v>104</v>
      </c>
      <c r="E32" s="56">
        <v>46050000</v>
      </c>
      <c r="F32" s="56">
        <v>67167773</v>
      </c>
      <c r="G32" s="56">
        <v>30167081.219999999</v>
      </c>
      <c r="H32" s="75">
        <f t="shared" si="0"/>
        <v>0.44913028782419212</v>
      </c>
      <c r="I32" s="62">
        <v>189499</v>
      </c>
    </row>
    <row r="33" spans="2:10" ht="90" customHeight="1" x14ac:dyDescent="0.25">
      <c r="B33" s="37" t="s">
        <v>69</v>
      </c>
      <c r="C33" s="577"/>
      <c r="D33" s="38"/>
      <c r="E33" s="56"/>
      <c r="F33" s="56"/>
      <c r="G33" s="56"/>
      <c r="H33" s="57"/>
      <c r="I33" s="62">
        <v>190108</v>
      </c>
    </row>
    <row r="34" spans="2:10" ht="90" customHeight="1" x14ac:dyDescent="0.25">
      <c r="B34" s="37" t="s">
        <v>70</v>
      </c>
      <c r="C34" s="577"/>
      <c r="D34" s="38"/>
      <c r="E34" s="56"/>
      <c r="F34" s="56"/>
      <c r="G34" s="56"/>
      <c r="H34" s="57"/>
      <c r="I34" s="62">
        <v>190122</v>
      </c>
    </row>
    <row r="35" spans="2:10" ht="90" customHeight="1" x14ac:dyDescent="0.25">
      <c r="B35" s="37" t="s">
        <v>71</v>
      </c>
      <c r="C35" s="577"/>
      <c r="D35" s="38" t="s">
        <v>105</v>
      </c>
      <c r="E35" s="56">
        <v>16100000</v>
      </c>
      <c r="F35" s="56">
        <v>1200000</v>
      </c>
      <c r="G35" s="56">
        <v>981253.77</v>
      </c>
      <c r="H35" s="75">
        <f t="shared" si="0"/>
        <v>0.81771147499999997</v>
      </c>
      <c r="I35" s="62">
        <v>221005</v>
      </c>
    </row>
    <row r="36" spans="2:10" ht="90" customHeight="1" x14ac:dyDescent="0.25">
      <c r="B36" s="37" t="s">
        <v>72</v>
      </c>
      <c r="C36" s="577"/>
      <c r="D36" s="38" t="s">
        <v>106</v>
      </c>
      <c r="E36" s="56">
        <v>27524022</v>
      </c>
      <c r="F36" s="56">
        <v>27524022</v>
      </c>
      <c r="G36" s="56">
        <v>3474885.01</v>
      </c>
      <c r="H36" s="75">
        <f t="shared" si="0"/>
        <v>0.12624917281347905</v>
      </c>
      <c r="I36" s="62">
        <v>72220</v>
      </c>
    </row>
    <row r="37" spans="2:10" ht="90" customHeight="1" x14ac:dyDescent="0.25">
      <c r="B37" s="37" t="s">
        <v>73</v>
      </c>
      <c r="C37" s="577"/>
      <c r="D37" s="38" t="s">
        <v>107</v>
      </c>
      <c r="E37" s="56">
        <v>193950000</v>
      </c>
      <c r="F37" s="56">
        <v>3100000</v>
      </c>
      <c r="G37" s="56">
        <v>0</v>
      </c>
      <c r="H37" s="75">
        <f t="shared" si="0"/>
        <v>0</v>
      </c>
      <c r="I37" s="62">
        <v>95927</v>
      </c>
    </row>
    <row r="38" spans="2:10" ht="90" customHeight="1" x14ac:dyDescent="0.25">
      <c r="B38" s="37" t="s">
        <v>68</v>
      </c>
      <c r="C38" s="578"/>
      <c r="D38" s="38" t="s">
        <v>108</v>
      </c>
      <c r="E38" s="56">
        <v>33517793</v>
      </c>
      <c r="F38" s="56">
        <v>33517793</v>
      </c>
      <c r="G38" s="56">
        <v>7414262.9699999997</v>
      </c>
      <c r="H38" s="75">
        <f t="shared" si="0"/>
        <v>0.22120379375813914</v>
      </c>
      <c r="I38" s="62">
        <v>72219</v>
      </c>
    </row>
    <row r="39" spans="2:10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75">
        <f t="shared" si="0"/>
        <v>0.34821629999999998</v>
      </c>
      <c r="I39" s="62">
        <v>211099</v>
      </c>
    </row>
    <row r="40" spans="2:10" ht="90" customHeight="1" x14ac:dyDescent="0.25">
      <c r="B40" s="37" t="s">
        <v>77</v>
      </c>
      <c r="C40" s="566" t="s">
        <v>121</v>
      </c>
      <c r="D40" s="38"/>
      <c r="E40" s="56"/>
      <c r="F40" s="56"/>
      <c r="G40" s="56"/>
      <c r="H40" s="57"/>
      <c r="I40" s="62">
        <v>33423</v>
      </c>
      <c r="J40" s="28"/>
    </row>
    <row r="41" spans="2:10" ht="90" customHeight="1" x14ac:dyDescent="0.25">
      <c r="B41" s="37" t="s">
        <v>78</v>
      </c>
      <c r="C41" s="566"/>
      <c r="D41" s="38" t="s">
        <v>110</v>
      </c>
      <c r="E41" s="56">
        <v>624278</v>
      </c>
      <c r="F41" s="56">
        <v>4255053</v>
      </c>
      <c r="G41" s="56">
        <v>1255327.19</v>
      </c>
      <c r="H41" s="75">
        <f t="shared" si="0"/>
        <v>0.29502034169727143</v>
      </c>
      <c r="I41" s="62">
        <v>224376</v>
      </c>
    </row>
    <row r="42" spans="2:10" ht="90" customHeight="1" x14ac:dyDescent="0.25">
      <c r="B42" s="37" t="s">
        <v>79</v>
      </c>
      <c r="C42" s="566"/>
      <c r="D42" s="38" t="s">
        <v>111</v>
      </c>
      <c r="E42" s="56">
        <v>687322</v>
      </c>
      <c r="F42" s="56">
        <v>4980360</v>
      </c>
      <c r="G42" s="56">
        <v>567796.37</v>
      </c>
      <c r="H42" s="75">
        <f t="shared" si="0"/>
        <v>0.11400709386470054</v>
      </c>
      <c r="I42" s="62">
        <v>224215</v>
      </c>
    </row>
    <row r="43" spans="2:10" ht="90" customHeight="1" x14ac:dyDescent="0.25">
      <c r="B43" s="37" t="s">
        <v>79</v>
      </c>
      <c r="C43" s="566"/>
      <c r="D43" s="38" t="s">
        <v>112</v>
      </c>
      <c r="E43" s="56">
        <v>810167</v>
      </c>
      <c r="F43" s="56">
        <v>5029200</v>
      </c>
      <c r="G43" s="56">
        <v>911176.33</v>
      </c>
      <c r="H43" s="75">
        <f t="shared" si="0"/>
        <v>0.18117719120337231</v>
      </c>
      <c r="I43" s="62">
        <v>155983</v>
      </c>
    </row>
    <row r="44" spans="2:10" ht="90" customHeight="1" x14ac:dyDescent="0.25">
      <c r="B44" s="37" t="s">
        <v>80</v>
      </c>
      <c r="C44" s="566" t="s">
        <v>124</v>
      </c>
      <c r="D44" s="38"/>
      <c r="E44" s="56"/>
      <c r="F44" s="56"/>
      <c r="G44" s="56"/>
      <c r="H44" s="57"/>
      <c r="I44" s="62">
        <v>209397</v>
      </c>
      <c r="J44" s="28"/>
    </row>
    <row r="45" spans="2:10" ht="90" customHeight="1" x14ac:dyDescent="0.25">
      <c r="B45" s="37" t="s">
        <v>81</v>
      </c>
      <c r="C45" s="566"/>
      <c r="D45" s="38" t="s">
        <v>113</v>
      </c>
      <c r="E45" s="56">
        <v>632904</v>
      </c>
      <c r="F45" s="56">
        <v>1965365</v>
      </c>
      <c r="G45" s="56">
        <v>716337.04</v>
      </c>
      <c r="H45" s="75">
        <f t="shared" si="0"/>
        <v>0.36448040949136679</v>
      </c>
      <c r="I45" s="62">
        <v>209400</v>
      </c>
    </row>
    <row r="46" spans="2:10" ht="90" customHeight="1" x14ac:dyDescent="0.25">
      <c r="B46" s="37" t="s">
        <v>82</v>
      </c>
      <c r="C46" s="566"/>
      <c r="D46" s="38"/>
      <c r="E46" s="56"/>
      <c r="F46" s="56"/>
      <c r="G46" s="56"/>
      <c r="H46" s="57"/>
      <c r="I46" s="62">
        <v>209399</v>
      </c>
      <c r="J46" s="28"/>
    </row>
    <row r="47" spans="2:10" ht="90" customHeight="1" x14ac:dyDescent="0.25">
      <c r="B47" s="37" t="s">
        <v>83</v>
      </c>
      <c r="C47" s="566"/>
      <c r="D47" s="38"/>
      <c r="E47" s="56"/>
      <c r="F47" s="56"/>
      <c r="G47" s="56"/>
      <c r="H47" s="57"/>
      <c r="I47" s="62">
        <v>209398</v>
      </c>
      <c r="J47" s="28"/>
    </row>
    <row r="48" spans="2:10" ht="90" customHeight="1" x14ac:dyDescent="0.25">
      <c r="B48" s="37" t="s">
        <v>84</v>
      </c>
      <c r="C48" s="566"/>
      <c r="D48" s="38"/>
      <c r="E48" s="56"/>
      <c r="F48" s="56"/>
      <c r="G48" s="56"/>
      <c r="H48" s="57"/>
      <c r="I48" s="62">
        <v>206196</v>
      </c>
      <c r="J48" s="28"/>
    </row>
    <row r="49" spans="2:9" ht="90" customHeight="1" x14ac:dyDescent="0.25">
      <c r="B49" s="37" t="s">
        <v>85</v>
      </c>
      <c r="C49" s="39" t="s">
        <v>74</v>
      </c>
      <c r="D49" s="38" t="s">
        <v>114</v>
      </c>
      <c r="E49" s="56">
        <v>29775000</v>
      </c>
      <c r="F49" s="56">
        <v>29495346</v>
      </c>
      <c r="G49" s="56">
        <v>29487468.77</v>
      </c>
      <c r="H49" s="75">
        <f t="shared" si="0"/>
        <v>0.99973293312104217</v>
      </c>
      <c r="I49" s="62">
        <v>130902</v>
      </c>
    </row>
    <row r="50" spans="2:9" ht="36" customHeight="1" x14ac:dyDescent="0.25">
      <c r="B50" s="40" t="s">
        <v>47</v>
      </c>
      <c r="C50" s="41"/>
      <c r="D50" s="41"/>
      <c r="E50" s="59">
        <f>SUM(E7:E49)</f>
        <v>1314204517</v>
      </c>
      <c r="F50" s="59">
        <f>SUM(F7:F49)</f>
        <v>759855816</v>
      </c>
      <c r="G50" s="59">
        <f>SUM(G7:G49)</f>
        <v>383907110.29999995</v>
      </c>
      <c r="H50" s="60">
        <f>+G50/F50</f>
        <v>0.50523678600099042</v>
      </c>
      <c r="I50" s="41"/>
    </row>
    <row r="51" spans="2:9" ht="36" customHeight="1" x14ac:dyDescent="0.25">
      <c r="B51" s="40"/>
      <c r="C51" s="41"/>
      <c r="D51" s="41"/>
      <c r="E51" s="69">
        <v>1000566929</v>
      </c>
      <c r="F51" s="69">
        <v>809172097</v>
      </c>
      <c r="G51" s="69">
        <v>480779391.19999999</v>
      </c>
      <c r="H51" s="70"/>
      <c r="I51" s="41"/>
    </row>
    <row r="52" spans="2:9" ht="36" customHeight="1" x14ac:dyDescent="0.25">
      <c r="B52" s="40"/>
      <c r="C52" s="41"/>
      <c r="D52" s="41"/>
      <c r="E52" s="69">
        <f>+E50-E51</f>
        <v>313637588</v>
      </c>
      <c r="F52" s="69">
        <f>+F50-F51</f>
        <v>-49316281</v>
      </c>
      <c r="G52" s="69">
        <f>+G50-G51</f>
        <v>-96872280.900000036</v>
      </c>
      <c r="H52" s="70"/>
      <c r="I52" s="41"/>
    </row>
    <row r="53" spans="2:9" ht="15.75" customHeight="1" x14ac:dyDescent="0.25"/>
    <row r="54" spans="2:9" ht="15.75" customHeight="1" x14ac:dyDescent="0.25"/>
    <row r="55" spans="2:9" ht="15.75" customHeight="1" x14ac:dyDescent="0.25"/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33.75" customHeight="1" x14ac:dyDescent="0.25">
      <c r="B62" s="28"/>
      <c r="C62" s="27"/>
    </row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C44:C48"/>
    <mergeCell ref="C8:C17"/>
    <mergeCell ref="C18:C20"/>
    <mergeCell ref="C21:C22"/>
    <mergeCell ref="C23:C26"/>
    <mergeCell ref="C27:C38"/>
    <mergeCell ref="C40:C43"/>
    <mergeCell ref="I5:I6"/>
    <mergeCell ref="B5:B6"/>
    <mergeCell ref="C5:C6"/>
    <mergeCell ref="D5:D6"/>
    <mergeCell ref="E5:F5"/>
    <mergeCell ref="G5:H5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53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2E75B5"/>
  </sheetPr>
  <dimension ref="B1:I1005"/>
  <sheetViews>
    <sheetView view="pageBreakPreview" zoomScale="80" zoomScaleNormal="70" zoomScaleSheetLayoutView="80" workbookViewId="0">
      <selection activeCell="G56" sqref="G56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9" x14ac:dyDescent="0.25">
      <c r="E1" s="2"/>
      <c r="F1" s="2"/>
    </row>
    <row r="2" spans="2:9" x14ac:dyDescent="0.25">
      <c r="E2" s="2"/>
      <c r="F2" s="2"/>
    </row>
    <row r="3" spans="2:9" x14ac:dyDescent="0.25">
      <c r="E3" s="2"/>
      <c r="F3" s="2"/>
    </row>
    <row r="4" spans="2:9" ht="15.75" thickBot="1" x14ac:dyDescent="0.3">
      <c r="E4" s="2"/>
      <c r="F4" s="2"/>
    </row>
    <row r="5" spans="2:9" ht="39" customHeight="1" x14ac:dyDescent="0.25">
      <c r="B5" s="579" t="s">
        <v>25</v>
      </c>
      <c r="C5" s="581" t="s">
        <v>26</v>
      </c>
      <c r="D5" s="581" t="s">
        <v>27</v>
      </c>
      <c r="E5" s="583" t="s">
        <v>28</v>
      </c>
      <c r="F5" s="570"/>
      <c r="G5" s="569" t="s">
        <v>29</v>
      </c>
      <c r="H5" s="570"/>
      <c r="I5" s="567" t="s">
        <v>32</v>
      </c>
    </row>
    <row r="6" spans="2:9" ht="42.75" customHeight="1" x14ac:dyDescent="0.25">
      <c r="B6" s="580"/>
      <c r="C6" s="582"/>
      <c r="D6" s="582"/>
      <c r="E6" s="50" t="s">
        <v>30</v>
      </c>
      <c r="F6" s="50" t="s">
        <v>5</v>
      </c>
      <c r="G6" s="51" t="s">
        <v>6</v>
      </c>
      <c r="H6" s="52" t="s">
        <v>31</v>
      </c>
      <c r="I6" s="568"/>
    </row>
    <row r="7" spans="2:9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55">
        <f>G7/F7</f>
        <v>0.185855247828175</v>
      </c>
      <c r="I7" s="63">
        <v>60132</v>
      </c>
    </row>
    <row r="8" spans="2:9" ht="94.5" customHeight="1" x14ac:dyDescent="0.25">
      <c r="B8" s="29"/>
      <c r="C8" s="587" t="s">
        <v>125</v>
      </c>
      <c r="D8" s="20"/>
      <c r="E8" s="53">
        <v>147845465</v>
      </c>
      <c r="F8" s="53">
        <v>73090761</v>
      </c>
      <c r="G8" s="54">
        <v>73090760.5</v>
      </c>
      <c r="H8" s="55"/>
      <c r="I8" s="63">
        <v>34968</v>
      </c>
    </row>
    <row r="9" spans="2:9" ht="94.5" customHeight="1" x14ac:dyDescent="0.25">
      <c r="B9" s="29"/>
      <c r="C9" s="588"/>
      <c r="D9" s="20"/>
      <c r="E9" s="53">
        <v>60000000</v>
      </c>
      <c r="F9" s="53">
        <v>76600000</v>
      </c>
      <c r="G9" s="54">
        <v>71241509.659999996</v>
      </c>
      <c r="H9" s="55"/>
      <c r="I9" s="63">
        <v>116535</v>
      </c>
    </row>
    <row r="10" spans="2:9" ht="94.5" customHeight="1" x14ac:dyDescent="0.25">
      <c r="B10" s="29"/>
      <c r="C10" s="589"/>
      <c r="D10" s="20"/>
      <c r="E10" s="53">
        <v>133231886</v>
      </c>
      <c r="F10" s="53">
        <v>10134533</v>
      </c>
      <c r="G10" s="54">
        <v>0</v>
      </c>
      <c r="H10" s="55"/>
      <c r="I10" s="63">
        <v>15149</v>
      </c>
    </row>
    <row r="11" spans="2:9" ht="94.5" customHeight="1" x14ac:dyDescent="0.25">
      <c r="B11" s="29"/>
      <c r="C11" s="71" t="s">
        <v>117</v>
      </c>
      <c r="D11" s="20" t="s">
        <v>87</v>
      </c>
      <c r="E11" s="53">
        <v>48600000</v>
      </c>
      <c r="F11" s="53">
        <v>69459811</v>
      </c>
      <c r="G11" s="54">
        <v>33701645.359999999</v>
      </c>
      <c r="H11" s="55"/>
      <c r="I11" s="63">
        <v>208415</v>
      </c>
    </row>
    <row r="12" spans="2:9" ht="94.5" customHeight="1" x14ac:dyDescent="0.25">
      <c r="B12" s="29"/>
      <c r="C12" s="71"/>
      <c r="D12" s="20" t="s">
        <v>88</v>
      </c>
      <c r="E12" s="53">
        <v>26000000</v>
      </c>
      <c r="F12" s="53">
        <v>28173428</v>
      </c>
      <c r="G12" s="54">
        <v>28173426.870000001</v>
      </c>
      <c r="H12" s="55"/>
      <c r="I12" s="63">
        <v>209024</v>
      </c>
    </row>
    <row r="13" spans="2:9" ht="94.5" customHeight="1" x14ac:dyDescent="0.25">
      <c r="B13" s="29"/>
      <c r="C13" s="71"/>
      <c r="D13" s="20" t="s">
        <v>89</v>
      </c>
      <c r="E13" s="53">
        <v>54304761</v>
      </c>
      <c r="F13" s="53">
        <v>22739140</v>
      </c>
      <c r="G13" s="54">
        <v>21129834.43</v>
      </c>
      <c r="H13" s="55"/>
      <c r="I13" s="63">
        <v>209051</v>
      </c>
    </row>
    <row r="14" spans="2:9" ht="94.5" customHeight="1" x14ac:dyDescent="0.25">
      <c r="B14" s="29"/>
      <c r="C14" s="71"/>
      <c r="D14" s="20" t="s">
        <v>90</v>
      </c>
      <c r="E14" s="53">
        <v>23191912</v>
      </c>
      <c r="F14" s="53">
        <v>3000000</v>
      </c>
      <c r="G14" s="54">
        <v>0</v>
      </c>
      <c r="H14" s="55"/>
      <c r="I14" s="63">
        <v>209677</v>
      </c>
    </row>
    <row r="15" spans="2:9" ht="94.5" customHeight="1" x14ac:dyDescent="0.25">
      <c r="B15" s="29"/>
      <c r="C15" s="71"/>
      <c r="D15" s="20" t="s">
        <v>91</v>
      </c>
      <c r="E15" s="53">
        <v>41347830</v>
      </c>
      <c r="F15" s="53">
        <v>5100000</v>
      </c>
      <c r="G15" s="54">
        <v>459062.26</v>
      </c>
      <c r="H15" s="55"/>
      <c r="I15" s="63">
        <v>209678</v>
      </c>
    </row>
    <row r="16" spans="2:9" ht="94.5" customHeight="1" x14ac:dyDescent="0.25">
      <c r="B16" s="29"/>
      <c r="C16" s="71"/>
      <c r="D16" s="20" t="s">
        <v>92</v>
      </c>
      <c r="E16" s="53">
        <v>50319389</v>
      </c>
      <c r="F16" s="53">
        <v>20946675</v>
      </c>
      <c r="G16" s="54">
        <v>20889071.260000002</v>
      </c>
      <c r="H16" s="55"/>
      <c r="I16" s="63">
        <v>209682</v>
      </c>
    </row>
    <row r="17" spans="2:9" ht="94.5" customHeight="1" x14ac:dyDescent="0.25">
      <c r="B17" s="29"/>
      <c r="C17" s="71"/>
      <c r="D17" s="20" t="s">
        <v>93</v>
      </c>
      <c r="E17" s="53">
        <v>23281973</v>
      </c>
      <c r="F17" s="53">
        <v>728638</v>
      </c>
      <c r="G17" s="54">
        <v>728484.87</v>
      </c>
      <c r="H17" s="55"/>
      <c r="I17" s="63">
        <v>207590</v>
      </c>
    </row>
    <row r="18" spans="2:9" ht="94.5" customHeight="1" x14ac:dyDescent="0.25">
      <c r="B18" s="29"/>
      <c r="C18" s="71"/>
      <c r="D18" s="20" t="s">
        <v>94</v>
      </c>
      <c r="E18" s="53">
        <v>3300636</v>
      </c>
      <c r="F18" s="53">
        <v>10930680</v>
      </c>
      <c r="G18" s="54">
        <v>9805023.3300000001</v>
      </c>
      <c r="H18" s="55"/>
      <c r="I18" s="63">
        <v>149860</v>
      </c>
    </row>
    <row r="19" spans="2:9" ht="94.5" customHeight="1" x14ac:dyDescent="0.25">
      <c r="B19" s="29"/>
      <c r="C19" s="71"/>
      <c r="D19" s="20" t="s">
        <v>33</v>
      </c>
      <c r="E19" s="53">
        <v>0</v>
      </c>
      <c r="F19" s="53">
        <v>12143524</v>
      </c>
      <c r="G19" s="54">
        <v>445696.74</v>
      </c>
      <c r="H19" s="55"/>
      <c r="I19" s="63">
        <v>228252</v>
      </c>
    </row>
    <row r="20" spans="2:9" ht="94.5" customHeight="1" x14ac:dyDescent="0.25">
      <c r="B20" s="29"/>
      <c r="C20" s="71"/>
      <c r="D20" s="20" t="s">
        <v>34</v>
      </c>
      <c r="E20" s="53">
        <v>0</v>
      </c>
      <c r="F20" s="53">
        <v>12386032</v>
      </c>
      <c r="G20" s="54">
        <v>398880.6</v>
      </c>
      <c r="H20" s="55"/>
      <c r="I20" s="63">
        <v>228343</v>
      </c>
    </row>
    <row r="21" spans="2:9" ht="94.5" customHeight="1" x14ac:dyDescent="0.25">
      <c r="B21" s="29"/>
      <c r="C21" s="71"/>
      <c r="D21" s="20"/>
      <c r="E21" s="72">
        <f>SUM(E7:E20)</f>
        <v>703639852</v>
      </c>
      <c r="F21" s="72">
        <f t="shared" ref="F21:G21" si="0">SUM(F7:F20)</f>
        <v>435677602</v>
      </c>
      <c r="G21" s="72">
        <f t="shared" si="0"/>
        <v>276835787.49000001</v>
      </c>
      <c r="H21" s="55"/>
      <c r="I21" s="63"/>
    </row>
    <row r="22" spans="2:9" ht="94.5" customHeight="1" x14ac:dyDescent="0.25">
      <c r="B22" s="29"/>
      <c r="C22" s="587" t="s">
        <v>119</v>
      </c>
      <c r="D22" s="20"/>
      <c r="E22" s="53">
        <v>36475246</v>
      </c>
      <c r="F22" s="53">
        <v>36475246</v>
      </c>
      <c r="G22" s="54">
        <v>7322821.6799999997</v>
      </c>
      <c r="H22" s="55"/>
      <c r="I22" s="63">
        <v>116527</v>
      </c>
    </row>
    <row r="23" spans="2:9" ht="94.5" customHeight="1" x14ac:dyDescent="0.25">
      <c r="B23" s="29"/>
      <c r="C23" s="589"/>
      <c r="D23" s="20"/>
      <c r="E23" s="53">
        <v>45347603</v>
      </c>
      <c r="F23" s="53">
        <v>45347603</v>
      </c>
      <c r="G23" s="54">
        <v>6697145.1500000004</v>
      </c>
      <c r="H23" s="55"/>
      <c r="I23" s="63">
        <v>132258</v>
      </c>
    </row>
    <row r="24" spans="2:9" ht="94.5" customHeight="1" x14ac:dyDescent="0.25">
      <c r="B24" s="29"/>
      <c r="C24" s="587" t="s">
        <v>74</v>
      </c>
      <c r="D24" s="20"/>
      <c r="E24" s="53">
        <v>12730500</v>
      </c>
      <c r="F24" s="53">
        <v>0</v>
      </c>
      <c r="G24" s="54">
        <v>0</v>
      </c>
      <c r="H24" s="55"/>
      <c r="I24" s="63">
        <v>221962</v>
      </c>
    </row>
    <row r="25" spans="2:9" ht="94.5" customHeight="1" x14ac:dyDescent="0.25">
      <c r="B25" s="29"/>
      <c r="C25" s="588"/>
      <c r="D25" s="20"/>
      <c r="E25" s="53">
        <v>40000000</v>
      </c>
      <c r="F25" s="53">
        <v>2778672</v>
      </c>
      <c r="G25" s="54">
        <v>1200000</v>
      </c>
      <c r="H25" s="55"/>
      <c r="I25" s="63">
        <v>221965</v>
      </c>
    </row>
    <row r="26" spans="2:9" ht="94.5" customHeight="1" x14ac:dyDescent="0.25">
      <c r="B26" s="29"/>
      <c r="C26" s="588"/>
      <c r="D26" s="20"/>
      <c r="E26" s="53">
        <v>23750000</v>
      </c>
      <c r="F26" s="53">
        <v>0</v>
      </c>
      <c r="G26" s="54">
        <v>0</v>
      </c>
      <c r="H26" s="55"/>
      <c r="I26" s="63">
        <v>116530</v>
      </c>
    </row>
    <row r="27" spans="2:9" ht="94.5" customHeight="1" x14ac:dyDescent="0.25">
      <c r="B27" s="29"/>
      <c r="C27" s="588"/>
      <c r="D27" s="20"/>
      <c r="E27" s="53">
        <v>1300000</v>
      </c>
      <c r="F27" s="53">
        <v>34248424</v>
      </c>
      <c r="G27" s="54">
        <v>0</v>
      </c>
      <c r="H27" s="55"/>
      <c r="I27" s="63">
        <v>142767</v>
      </c>
    </row>
    <row r="28" spans="2:9" ht="94.5" customHeight="1" x14ac:dyDescent="0.25">
      <c r="B28" s="29"/>
      <c r="C28" s="588"/>
      <c r="D28" s="20"/>
      <c r="E28" s="53">
        <v>31881336</v>
      </c>
      <c r="F28" s="53">
        <v>31881336</v>
      </c>
      <c r="G28" s="54">
        <v>1223010.24</v>
      </c>
      <c r="H28" s="55"/>
      <c r="I28" s="63">
        <v>167405</v>
      </c>
    </row>
    <row r="29" spans="2:9" ht="94.5" customHeight="1" x14ac:dyDescent="0.25">
      <c r="B29" s="29"/>
      <c r="C29" s="588"/>
      <c r="D29" s="20"/>
      <c r="E29" s="53">
        <v>46050000</v>
      </c>
      <c r="F29" s="53">
        <v>67167773</v>
      </c>
      <c r="G29" s="54">
        <v>30167081.219999999</v>
      </c>
      <c r="H29" s="55"/>
      <c r="I29" s="63">
        <v>189499</v>
      </c>
    </row>
    <row r="30" spans="2:9" ht="94.5" customHeight="1" x14ac:dyDescent="0.25">
      <c r="B30" s="29"/>
      <c r="C30" s="588"/>
      <c r="D30" s="20"/>
      <c r="E30" s="53">
        <v>0</v>
      </c>
      <c r="F30" s="53">
        <v>48103659</v>
      </c>
      <c r="G30" s="54">
        <v>38472344.759999998</v>
      </c>
      <c r="H30" s="55"/>
      <c r="I30" s="63">
        <v>190108</v>
      </c>
    </row>
    <row r="31" spans="2:9" ht="94.5" customHeight="1" x14ac:dyDescent="0.25">
      <c r="B31" s="29"/>
      <c r="C31" s="588"/>
      <c r="D31" s="20"/>
      <c r="E31" s="53">
        <v>0</v>
      </c>
      <c r="F31" s="53">
        <v>11510337</v>
      </c>
      <c r="G31" s="54">
        <v>4184226.09</v>
      </c>
      <c r="H31" s="55"/>
      <c r="I31" s="63">
        <v>190122</v>
      </c>
    </row>
    <row r="32" spans="2:9" ht="94.5" customHeight="1" x14ac:dyDescent="0.25">
      <c r="B32" s="29"/>
      <c r="C32" s="588"/>
      <c r="D32" s="20"/>
      <c r="E32" s="53">
        <v>16100000</v>
      </c>
      <c r="F32" s="53">
        <v>1200000</v>
      </c>
      <c r="G32" s="54">
        <v>981253.77</v>
      </c>
      <c r="H32" s="55"/>
      <c r="I32" s="63">
        <v>221005</v>
      </c>
    </row>
    <row r="33" spans="2:9" ht="94.5" customHeight="1" x14ac:dyDescent="0.25">
      <c r="B33" s="29"/>
      <c r="C33" s="588"/>
      <c r="D33" s="20"/>
      <c r="E33" s="53">
        <v>27524022</v>
      </c>
      <c r="F33" s="53">
        <v>27524022</v>
      </c>
      <c r="G33" s="54">
        <v>3474885.01</v>
      </c>
      <c r="H33" s="55"/>
      <c r="I33" s="63">
        <v>72220</v>
      </c>
    </row>
    <row r="34" spans="2:9" ht="94.5" customHeight="1" x14ac:dyDescent="0.25">
      <c r="B34" s="29"/>
      <c r="C34" s="588"/>
      <c r="D34" s="20"/>
      <c r="E34" s="53">
        <v>193950000</v>
      </c>
      <c r="F34" s="53">
        <v>3100000</v>
      </c>
      <c r="G34" s="54">
        <v>0</v>
      </c>
      <c r="H34" s="55"/>
      <c r="I34" s="63">
        <v>95927</v>
      </c>
    </row>
    <row r="35" spans="2:9" ht="94.5" customHeight="1" x14ac:dyDescent="0.25">
      <c r="B35" s="29"/>
      <c r="C35" s="589"/>
      <c r="D35" s="20"/>
      <c r="E35" s="53">
        <v>33517793</v>
      </c>
      <c r="F35" s="53">
        <v>33517793</v>
      </c>
      <c r="G35" s="54">
        <v>7414262.9699999997</v>
      </c>
      <c r="H35" s="55"/>
      <c r="I35" s="63">
        <v>72219</v>
      </c>
    </row>
    <row r="36" spans="2:9" ht="94.5" customHeight="1" x14ac:dyDescent="0.25">
      <c r="B36" s="29"/>
      <c r="C36" s="71" t="s">
        <v>74</v>
      </c>
      <c r="D36" s="20" t="s">
        <v>114</v>
      </c>
      <c r="E36" s="53">
        <v>29775000</v>
      </c>
      <c r="F36" s="53">
        <v>29495346</v>
      </c>
      <c r="G36" s="54">
        <v>29487468.77</v>
      </c>
      <c r="H36" s="55"/>
      <c r="I36" s="63">
        <v>130902</v>
      </c>
    </row>
    <row r="37" spans="2:9" ht="94.5" customHeight="1" x14ac:dyDescent="0.25">
      <c r="B37" s="29"/>
      <c r="C37" s="71"/>
      <c r="D37" s="20"/>
      <c r="E37" s="72">
        <f>SUM(E22:E35)</f>
        <v>508626500</v>
      </c>
      <c r="F37" s="72">
        <f t="shared" ref="F37:G37" si="1">SUM(F22:F35)</f>
        <v>342854865</v>
      </c>
      <c r="G37" s="72">
        <f t="shared" si="1"/>
        <v>101137030.89</v>
      </c>
      <c r="H37" s="55"/>
      <c r="I37" s="63"/>
    </row>
    <row r="38" spans="2:9" ht="94.5" customHeight="1" x14ac:dyDescent="0.25">
      <c r="B38" s="29"/>
      <c r="C38" s="71" t="s">
        <v>120</v>
      </c>
      <c r="D38" s="20" t="s">
        <v>100</v>
      </c>
      <c r="E38" s="53">
        <v>22077494</v>
      </c>
      <c r="F38" s="53">
        <v>18741577</v>
      </c>
      <c r="G38" s="54">
        <v>16149118.109999999</v>
      </c>
      <c r="H38" s="55"/>
      <c r="I38" s="63">
        <v>209016</v>
      </c>
    </row>
    <row r="39" spans="2:9" ht="94.5" customHeight="1" x14ac:dyDescent="0.25">
      <c r="B39" s="29"/>
      <c r="C39" s="71"/>
      <c r="D39" s="20" t="s">
        <v>35</v>
      </c>
      <c r="E39" s="53">
        <v>0</v>
      </c>
      <c r="F39" s="53">
        <v>12316168</v>
      </c>
      <c r="G39" s="54">
        <v>0</v>
      </c>
      <c r="H39" s="55"/>
      <c r="I39" s="63">
        <v>228035</v>
      </c>
    </row>
    <row r="40" spans="2:9" ht="94.5" customHeight="1" x14ac:dyDescent="0.25">
      <c r="B40" s="29"/>
      <c r="C40" s="71"/>
      <c r="D40" s="20" t="s">
        <v>36</v>
      </c>
      <c r="E40" s="53">
        <v>0</v>
      </c>
      <c r="F40" s="53">
        <v>7441805</v>
      </c>
      <c r="G40" s="54">
        <v>224087.69</v>
      </c>
      <c r="H40" s="55"/>
      <c r="I40" s="63">
        <v>228061</v>
      </c>
    </row>
    <row r="41" spans="2:9" ht="94.5" customHeight="1" x14ac:dyDescent="0.25">
      <c r="B41" s="29"/>
      <c r="C41" s="71"/>
      <c r="D41" s="20"/>
      <c r="E41" s="53">
        <v>0</v>
      </c>
      <c r="F41" s="53">
        <v>11053043</v>
      </c>
      <c r="G41" s="54">
        <v>11024657.18</v>
      </c>
      <c r="H41" s="55"/>
      <c r="I41" s="63">
        <v>228251</v>
      </c>
    </row>
    <row r="42" spans="2:9" ht="94.5" customHeight="1" x14ac:dyDescent="0.25">
      <c r="B42" s="29"/>
      <c r="C42" s="71"/>
      <c r="D42" s="20"/>
      <c r="E42" s="72">
        <f>SUM(E38:E41)</f>
        <v>22077494</v>
      </c>
      <c r="F42" s="72">
        <f t="shared" ref="F42:G42" si="2">SUM(F38:F41)</f>
        <v>49552593</v>
      </c>
      <c r="G42" s="72">
        <f t="shared" si="2"/>
        <v>27397862.979999997</v>
      </c>
      <c r="H42" s="55"/>
      <c r="I42" s="63"/>
    </row>
    <row r="43" spans="2:9" ht="94.5" customHeight="1" x14ac:dyDescent="0.25">
      <c r="B43" s="29"/>
      <c r="C43" s="71" t="s">
        <v>76</v>
      </c>
      <c r="D43" s="20" t="s">
        <v>109</v>
      </c>
      <c r="E43" s="72">
        <v>47331000</v>
      </c>
      <c r="F43" s="72">
        <v>1000000</v>
      </c>
      <c r="G43" s="73">
        <v>348216.3</v>
      </c>
      <c r="H43" s="55"/>
      <c r="I43" s="63">
        <v>211099</v>
      </c>
    </row>
    <row r="44" spans="2:9" ht="94.5" customHeight="1" x14ac:dyDescent="0.25">
      <c r="B44" s="29"/>
      <c r="C44" s="71" t="s">
        <v>121</v>
      </c>
      <c r="D44" s="20"/>
      <c r="E44" s="53">
        <v>0</v>
      </c>
      <c r="F44" s="53">
        <v>2312052</v>
      </c>
      <c r="G44" s="54">
        <v>1745944.42</v>
      </c>
      <c r="H44" s="55"/>
      <c r="I44" s="63">
        <v>33423</v>
      </c>
    </row>
    <row r="45" spans="2:9" ht="94.5" customHeight="1" x14ac:dyDescent="0.25">
      <c r="B45" s="29"/>
      <c r="C45" s="71"/>
      <c r="D45" s="20" t="s">
        <v>110</v>
      </c>
      <c r="E45" s="53">
        <v>624278</v>
      </c>
      <c r="F45" s="53">
        <v>4255053</v>
      </c>
      <c r="G45" s="54">
        <v>1255327.19</v>
      </c>
      <c r="H45" s="55"/>
      <c r="I45" s="63">
        <v>224376</v>
      </c>
    </row>
    <row r="46" spans="2:9" ht="94.5" customHeight="1" x14ac:dyDescent="0.25">
      <c r="B46" s="29"/>
      <c r="C46" s="71"/>
      <c r="D46" s="20" t="s">
        <v>111</v>
      </c>
      <c r="E46" s="53">
        <v>687322</v>
      </c>
      <c r="F46" s="53">
        <v>4980360</v>
      </c>
      <c r="G46" s="54">
        <v>567796.37</v>
      </c>
      <c r="H46" s="55"/>
      <c r="I46" s="63">
        <v>224215</v>
      </c>
    </row>
    <row r="47" spans="2:9" ht="94.5" customHeight="1" x14ac:dyDescent="0.25">
      <c r="B47" s="29"/>
      <c r="C47" s="71"/>
      <c r="D47" s="20" t="s">
        <v>112</v>
      </c>
      <c r="E47" s="53">
        <v>810167</v>
      </c>
      <c r="F47" s="53">
        <v>5029200</v>
      </c>
      <c r="G47" s="54">
        <v>911176.33</v>
      </c>
      <c r="H47" s="55"/>
      <c r="I47" s="63">
        <v>155983</v>
      </c>
    </row>
    <row r="48" spans="2:9" ht="94.5" customHeight="1" x14ac:dyDescent="0.25">
      <c r="B48" s="29"/>
      <c r="C48" s="71"/>
      <c r="D48" s="20"/>
      <c r="E48" s="72">
        <f>SUM(E44:E47)</f>
        <v>2121767</v>
      </c>
      <c r="F48" s="72">
        <f t="shared" ref="F48:G48" si="3">SUM(F44:F47)</f>
        <v>16576665</v>
      </c>
      <c r="G48" s="72">
        <f t="shared" si="3"/>
        <v>4480244.3099999996</v>
      </c>
      <c r="H48" s="55"/>
      <c r="I48" s="63"/>
    </row>
    <row r="49" spans="2:9" ht="94.5" customHeight="1" x14ac:dyDescent="0.25">
      <c r="B49" s="29"/>
      <c r="C49" s="588" t="s">
        <v>126</v>
      </c>
      <c r="D49" s="20"/>
      <c r="E49" s="53">
        <v>0</v>
      </c>
      <c r="F49" s="53">
        <v>2088359</v>
      </c>
      <c r="G49" s="54">
        <v>915862.74</v>
      </c>
      <c r="H49" s="55"/>
      <c r="I49" s="63">
        <v>209397</v>
      </c>
    </row>
    <row r="50" spans="2:9" ht="94.5" customHeight="1" x14ac:dyDescent="0.25">
      <c r="B50" s="29"/>
      <c r="C50" s="588"/>
      <c r="D50" s="20" t="s">
        <v>113</v>
      </c>
      <c r="E50" s="53">
        <v>632904</v>
      </c>
      <c r="F50" s="53">
        <v>1965365</v>
      </c>
      <c r="G50" s="54">
        <v>716337.04</v>
      </c>
      <c r="H50" s="55"/>
      <c r="I50" s="63">
        <v>209400</v>
      </c>
    </row>
    <row r="51" spans="2:9" ht="94.5" customHeight="1" x14ac:dyDescent="0.25">
      <c r="B51" s="29"/>
      <c r="C51" s="588"/>
      <c r="D51" s="20"/>
      <c r="E51" s="53">
        <v>0</v>
      </c>
      <c r="F51" s="53">
        <v>3430971</v>
      </c>
      <c r="G51" s="54">
        <v>802317.84</v>
      </c>
      <c r="H51" s="55"/>
      <c r="I51" s="63">
        <v>209399</v>
      </c>
    </row>
    <row r="52" spans="2:9" ht="94.5" customHeight="1" x14ac:dyDescent="0.25">
      <c r="B52" s="29"/>
      <c r="C52" s="588"/>
      <c r="D52" s="20"/>
      <c r="E52" s="53">
        <v>0</v>
      </c>
      <c r="F52" s="53">
        <v>3813052</v>
      </c>
      <c r="G52" s="54">
        <v>803993.54</v>
      </c>
      <c r="H52" s="55"/>
      <c r="I52" s="63">
        <v>209398</v>
      </c>
    </row>
    <row r="53" spans="2:9" ht="94.5" customHeight="1" x14ac:dyDescent="0.25">
      <c r="B53" s="29"/>
      <c r="C53" s="589"/>
      <c r="D53" s="20"/>
      <c r="E53" s="53">
        <v>0</v>
      </c>
      <c r="F53" s="53">
        <v>3731490</v>
      </c>
      <c r="G53" s="54">
        <v>461195.38</v>
      </c>
      <c r="H53" s="55"/>
      <c r="I53" s="63">
        <v>206196</v>
      </c>
    </row>
    <row r="54" spans="2:9" ht="94.5" customHeight="1" x14ac:dyDescent="0.25">
      <c r="B54" s="29"/>
      <c r="C54" s="71"/>
      <c r="D54" s="20"/>
      <c r="E54" s="72">
        <f>SUM(E49:E53)</f>
        <v>632904</v>
      </c>
      <c r="F54" s="72">
        <f t="shared" ref="F54:G54" si="4">SUM(F49:F53)</f>
        <v>15029237</v>
      </c>
      <c r="G54" s="72">
        <f t="shared" si="4"/>
        <v>3699706.54</v>
      </c>
      <c r="H54" s="55"/>
      <c r="I54" s="63"/>
    </row>
    <row r="55" spans="2:9" ht="36" customHeight="1" x14ac:dyDescent="0.25">
      <c r="B55" s="40" t="s">
        <v>47</v>
      </c>
      <c r="C55" s="41"/>
      <c r="D55" s="41"/>
      <c r="E55" s="59">
        <f>+E21+E37+E42+E43+E48+E54</f>
        <v>1284429517</v>
      </c>
      <c r="F55" s="59">
        <f>+F21+F37+F42+F43+F48+F54</f>
        <v>860690962</v>
      </c>
      <c r="G55" s="59">
        <f>+G21+G37+G42+G43+G48+G54</f>
        <v>413898848.51000005</v>
      </c>
      <c r="H55" s="60">
        <f>+G55/F55</f>
        <v>0.48089136145709876</v>
      </c>
      <c r="I55" s="41"/>
    </row>
    <row r="56" spans="2:9" ht="36" customHeight="1" x14ac:dyDescent="0.25">
      <c r="B56" s="40"/>
      <c r="C56" s="41"/>
      <c r="D56" s="41"/>
      <c r="E56" s="69">
        <v>1000566929</v>
      </c>
      <c r="F56" s="69">
        <v>809172097</v>
      </c>
      <c r="G56" s="69">
        <v>480779391.19999999</v>
      </c>
      <c r="H56" s="70"/>
      <c r="I56" s="41"/>
    </row>
    <row r="57" spans="2:9" ht="36" customHeight="1" x14ac:dyDescent="0.25">
      <c r="B57" s="40"/>
      <c r="C57" s="41"/>
      <c r="D57" s="41"/>
      <c r="E57" s="69">
        <f>+E55-E56</f>
        <v>283862588</v>
      </c>
      <c r="F57" s="69">
        <f>+F55-F56</f>
        <v>51518865</v>
      </c>
      <c r="G57" s="69">
        <f>+G55-G56</f>
        <v>-66880542.689999938</v>
      </c>
      <c r="H57" s="70"/>
      <c r="I57" s="41"/>
    </row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15.75" customHeight="1" x14ac:dyDescent="0.25"/>
    <row r="63" spans="2:9" ht="15.75" customHeight="1" x14ac:dyDescent="0.25"/>
    <row r="64" spans="2:9" ht="15.75" customHeight="1" x14ac:dyDescent="0.25"/>
    <row r="65" spans="2:3" ht="15.75" customHeight="1" x14ac:dyDescent="0.25"/>
    <row r="66" spans="2:3" ht="15.75" customHeight="1" x14ac:dyDescent="0.25"/>
    <row r="67" spans="2:3" ht="33.75" customHeight="1" x14ac:dyDescent="0.25">
      <c r="B67" s="28"/>
      <c r="C67" s="27"/>
    </row>
    <row r="68" spans="2:3" ht="15.75" customHeight="1" x14ac:dyDescent="0.25"/>
    <row r="69" spans="2:3" ht="15.75" customHeight="1" x14ac:dyDescent="0.25"/>
    <row r="70" spans="2:3" ht="15.75" customHeight="1" x14ac:dyDescent="0.25"/>
    <row r="71" spans="2:3" ht="15.75" customHeight="1" x14ac:dyDescent="0.25"/>
    <row r="72" spans="2:3" ht="15.75" customHeight="1" x14ac:dyDescent="0.25"/>
    <row r="73" spans="2:3" ht="15.75" customHeight="1" x14ac:dyDescent="0.25"/>
    <row r="74" spans="2:3" ht="15.75" customHeight="1" x14ac:dyDescent="0.25"/>
    <row r="75" spans="2:3" ht="15.75" customHeight="1" x14ac:dyDescent="0.25"/>
    <row r="76" spans="2:3" ht="15.75" customHeight="1" x14ac:dyDescent="0.25"/>
    <row r="77" spans="2:3" ht="15.75" customHeight="1" x14ac:dyDescent="0.25"/>
    <row r="78" spans="2:3" ht="15.75" customHeight="1" x14ac:dyDescent="0.25"/>
    <row r="79" spans="2:3" ht="15.75" customHeight="1" x14ac:dyDescent="0.25"/>
    <row r="80" spans="2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0">
    <mergeCell ref="C22:C23"/>
    <mergeCell ref="C24:C35"/>
    <mergeCell ref="C49:C53"/>
    <mergeCell ref="B5:B6"/>
    <mergeCell ref="C5:C6"/>
    <mergeCell ref="D5:D6"/>
    <mergeCell ref="E5:F5"/>
    <mergeCell ref="G5:H5"/>
    <mergeCell ref="I5:I6"/>
    <mergeCell ref="C8:C10"/>
  </mergeCells>
  <pageMargins left="0.25" right="0.25" top="0.75" bottom="0.75" header="0.3" footer="0.3"/>
  <pageSetup scale="49" orientation="portrait" r:id="rId1"/>
  <rowBreaks count="1" manualBreakCount="1">
    <brk id="5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2:I1003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19.85546875" customWidth="1"/>
    <col min="3" max="3" width="16.7109375" bestFit="1" customWidth="1"/>
    <col min="4" max="4" width="49.28515625" customWidth="1"/>
    <col min="5" max="5" width="18.7109375" bestFit="1" customWidth="1"/>
    <col min="6" max="7" width="17" bestFit="1" customWidth="1"/>
    <col min="8" max="8" width="13" style="3" customWidth="1"/>
    <col min="9" max="9" width="15.28515625" customWidth="1"/>
    <col min="10" max="18" width="10.7109375" customWidth="1"/>
  </cols>
  <sheetData>
    <row r="2" spans="1:9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  <c r="I2" s="211"/>
    </row>
    <row r="3" spans="1:9" ht="15" customHeight="1" x14ac:dyDescent="0.25">
      <c r="A3" s="532" t="s">
        <v>442</v>
      </c>
      <c r="B3" s="532"/>
      <c r="C3" s="532"/>
      <c r="D3" s="532"/>
      <c r="E3" s="532"/>
      <c r="F3" s="532"/>
      <c r="G3" s="532"/>
      <c r="H3" s="532"/>
      <c r="I3" s="212"/>
    </row>
    <row r="6" spans="1:9" ht="21" customHeight="1" x14ac:dyDescent="0.25">
      <c r="A6" s="503" t="s">
        <v>383</v>
      </c>
      <c r="B6" s="503"/>
      <c r="C6" s="503"/>
      <c r="D6" s="503"/>
      <c r="E6" s="503"/>
      <c r="F6" s="503"/>
      <c r="G6" s="503"/>
      <c r="H6" s="503"/>
    </row>
    <row r="7" spans="1:9" ht="15.75" thickBot="1" x14ac:dyDescent="0.3"/>
    <row r="8" spans="1:9" ht="15.75" x14ac:dyDescent="0.25">
      <c r="A8" s="506" t="s">
        <v>0</v>
      </c>
      <c r="B8" s="513" t="s">
        <v>291</v>
      </c>
      <c r="C8" s="513" t="s">
        <v>292</v>
      </c>
      <c r="D8" s="508" t="s">
        <v>363</v>
      </c>
      <c r="E8" s="510" t="s">
        <v>2</v>
      </c>
      <c r="F8" s="533"/>
      <c r="G8" s="510" t="s">
        <v>135</v>
      </c>
      <c r="H8" s="511"/>
    </row>
    <row r="9" spans="1:9" ht="31.5" customHeight="1" thickBot="1" x14ac:dyDescent="0.3">
      <c r="A9" s="507"/>
      <c r="B9" s="514"/>
      <c r="C9" s="514"/>
      <c r="D9" s="509"/>
      <c r="E9" s="160" t="s">
        <v>4</v>
      </c>
      <c r="F9" s="160" t="s">
        <v>5</v>
      </c>
      <c r="G9" s="160" t="s">
        <v>6</v>
      </c>
      <c r="H9" s="217" t="s">
        <v>7</v>
      </c>
    </row>
    <row r="10" spans="1:9" ht="63.75" thickBot="1" x14ac:dyDescent="0.3">
      <c r="A10" s="171" t="s">
        <v>434</v>
      </c>
      <c r="B10" s="434" t="s">
        <v>376</v>
      </c>
      <c r="C10" s="435" t="s">
        <v>298</v>
      </c>
      <c r="D10" s="279" t="s">
        <v>435</v>
      </c>
      <c r="E10" s="380">
        <v>171223253</v>
      </c>
      <c r="F10" s="172">
        <v>97881762</v>
      </c>
      <c r="G10" s="157">
        <v>17836179.52</v>
      </c>
      <c r="H10" s="158">
        <f t="shared" ref="H10" si="0">G10/F10</f>
        <v>0.18222168415807635</v>
      </c>
    </row>
    <row r="11" spans="1:9" ht="22.5" customHeight="1" thickBot="1" x14ac:dyDescent="0.3">
      <c r="A11" s="499" t="s">
        <v>23</v>
      </c>
      <c r="B11" s="500"/>
      <c r="C11" s="500"/>
      <c r="D11" s="501"/>
      <c r="E11" s="163">
        <f>SUM(E10:E10)</f>
        <v>171223253</v>
      </c>
      <c r="F11" s="163">
        <f>SUM(F10:F10)</f>
        <v>97881762</v>
      </c>
      <c r="G11" s="163">
        <f>SUM(G10:G10)</f>
        <v>17836179.52</v>
      </c>
      <c r="H11" s="164">
        <f>G11/F11</f>
        <v>0.18222168415807635</v>
      </c>
    </row>
    <row r="12" spans="1:9" x14ac:dyDescent="0.25">
      <c r="A12" s="85" t="s">
        <v>413</v>
      </c>
      <c r="B12" s="85"/>
      <c r="C12" s="85"/>
      <c r="D12" s="1"/>
      <c r="E12" s="2"/>
      <c r="F12" s="2"/>
    </row>
    <row r="13" spans="1:9" x14ac:dyDescent="0.25">
      <c r="A13" s="85" t="s">
        <v>436</v>
      </c>
      <c r="D13" s="1"/>
      <c r="E13" s="5"/>
      <c r="F13" s="5"/>
      <c r="G13" s="5"/>
      <c r="H13" s="44"/>
    </row>
    <row r="14" spans="1:9" x14ac:dyDescent="0.25">
      <c r="D14" s="1"/>
      <c r="E14" s="2"/>
      <c r="F14" s="2"/>
      <c r="G14" s="2"/>
      <c r="H14" s="45"/>
    </row>
    <row r="15" spans="1:9" x14ac:dyDescent="0.25">
      <c r="D15" s="1"/>
      <c r="E15" s="2"/>
      <c r="F15" s="2"/>
      <c r="G15" s="2"/>
      <c r="H15" s="45"/>
    </row>
    <row r="16" spans="1:9" x14ac:dyDescent="0.25">
      <c r="D16" s="1"/>
      <c r="E16" s="2"/>
      <c r="F16" s="2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ht="15.75" customHeight="1" x14ac:dyDescent="0.25">
      <c r="D24" s="1"/>
      <c r="E24" s="2"/>
      <c r="F24" s="2"/>
    </row>
    <row r="25" spans="4:6" ht="15.75" customHeight="1" x14ac:dyDescent="0.25"/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0">
    <mergeCell ref="A11:D11"/>
    <mergeCell ref="A2:H2"/>
    <mergeCell ref="A3:H3"/>
    <mergeCell ref="A6:H6"/>
    <mergeCell ref="A8:A9"/>
    <mergeCell ref="B8:B9"/>
    <mergeCell ref="C8:C9"/>
    <mergeCell ref="D8:D9"/>
    <mergeCell ref="E8:F8"/>
    <mergeCell ref="G8:H8"/>
  </mergeCells>
  <printOptions horizontalCentered="1"/>
  <pageMargins left="0.31496062992125984" right="0.51181102362204722" top="0.98425196850393704" bottom="0.74803149606299213" header="0" footer="0"/>
  <pageSetup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2E75B5"/>
  </sheetPr>
  <dimension ref="A2:I1004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19.85546875" customWidth="1"/>
    <col min="3" max="3" width="16.7109375" bestFit="1" customWidth="1"/>
    <col min="4" max="4" width="49.28515625" customWidth="1"/>
    <col min="5" max="6" width="17" bestFit="1" customWidth="1"/>
    <col min="7" max="7" width="15.7109375" customWidth="1"/>
    <col min="8" max="8" width="13" style="3" customWidth="1"/>
    <col min="9" max="9" width="15.28515625" customWidth="1"/>
    <col min="10" max="18" width="10.7109375" customWidth="1"/>
  </cols>
  <sheetData>
    <row r="2" spans="1:9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  <c r="I2" s="211"/>
    </row>
    <row r="3" spans="1:9" ht="15" customHeight="1" x14ac:dyDescent="0.25">
      <c r="A3" s="532" t="s">
        <v>442</v>
      </c>
      <c r="B3" s="532"/>
      <c r="C3" s="532"/>
      <c r="D3" s="532"/>
      <c r="E3" s="532"/>
      <c r="F3" s="532"/>
      <c r="G3" s="532"/>
      <c r="H3" s="532"/>
      <c r="I3" s="212"/>
    </row>
    <row r="6" spans="1:9" ht="21" customHeight="1" x14ac:dyDescent="0.25">
      <c r="A6" s="503" t="s">
        <v>339</v>
      </c>
      <c r="B6" s="503"/>
      <c r="C6" s="503"/>
      <c r="D6" s="503"/>
      <c r="E6" s="503"/>
      <c r="F6" s="503"/>
      <c r="G6" s="503"/>
      <c r="H6" s="503"/>
    </row>
    <row r="7" spans="1:9" ht="15.75" thickBot="1" x14ac:dyDescent="0.3"/>
    <row r="8" spans="1:9" ht="15.75" x14ac:dyDescent="0.25">
      <c r="A8" s="506" t="s">
        <v>0</v>
      </c>
      <c r="B8" s="513" t="s">
        <v>291</v>
      </c>
      <c r="C8" s="513" t="s">
        <v>292</v>
      </c>
      <c r="D8" s="508" t="s">
        <v>1</v>
      </c>
      <c r="E8" s="510" t="s">
        <v>2</v>
      </c>
      <c r="F8" s="533"/>
      <c r="G8" s="510" t="s">
        <v>135</v>
      </c>
      <c r="H8" s="511"/>
    </row>
    <row r="9" spans="1:9" ht="31.5" customHeight="1" thickBot="1" x14ac:dyDescent="0.3">
      <c r="A9" s="507"/>
      <c r="B9" s="514"/>
      <c r="C9" s="514"/>
      <c r="D9" s="509"/>
      <c r="E9" s="160" t="s">
        <v>4</v>
      </c>
      <c r="F9" s="160" t="s">
        <v>5</v>
      </c>
      <c r="G9" s="160" t="s">
        <v>6</v>
      </c>
      <c r="H9" s="217" t="s">
        <v>7</v>
      </c>
    </row>
    <row r="10" spans="1:9" ht="46.5" customHeight="1" x14ac:dyDescent="0.25">
      <c r="A10" s="173" t="s">
        <v>254</v>
      </c>
      <c r="B10" s="544" t="s">
        <v>311</v>
      </c>
      <c r="C10" s="544" t="s">
        <v>298</v>
      </c>
      <c r="D10" s="417" t="s">
        <v>281</v>
      </c>
      <c r="E10" s="381">
        <v>6541810</v>
      </c>
      <c r="F10" s="174">
        <v>4496205</v>
      </c>
      <c r="G10" s="134">
        <v>1625001.43</v>
      </c>
      <c r="H10" s="158">
        <f t="shared" ref="H10:H11" si="0">G10/F10</f>
        <v>0.36141622323715222</v>
      </c>
    </row>
    <row r="11" spans="1:9" ht="39.75" customHeight="1" thickBot="1" x14ac:dyDescent="0.3">
      <c r="A11" s="173" t="s">
        <v>255</v>
      </c>
      <c r="B11" s="544"/>
      <c r="C11" s="544"/>
      <c r="D11" s="417" t="s">
        <v>171</v>
      </c>
      <c r="E11" s="381">
        <v>19356625</v>
      </c>
      <c r="F11" s="174">
        <v>18214278</v>
      </c>
      <c r="G11" s="134">
        <v>3300736.99</v>
      </c>
      <c r="H11" s="158">
        <f t="shared" si="0"/>
        <v>0.18121700953504719</v>
      </c>
    </row>
    <row r="12" spans="1:9" ht="22.5" customHeight="1" thickBot="1" x14ac:dyDescent="0.3">
      <c r="A12" s="499" t="s">
        <v>23</v>
      </c>
      <c r="B12" s="500"/>
      <c r="C12" s="500"/>
      <c r="D12" s="501"/>
      <c r="E12" s="163">
        <f>SUM(E10:E11)</f>
        <v>25898435</v>
      </c>
      <c r="F12" s="163">
        <f>SUM(F10:F11)</f>
        <v>22710483</v>
      </c>
      <c r="G12" s="163">
        <f>SUM(G10:G11)</f>
        <v>4925738.42</v>
      </c>
      <c r="H12" s="164">
        <f>G12/F12</f>
        <v>0.21689271954277678</v>
      </c>
    </row>
    <row r="13" spans="1:9" x14ac:dyDescent="0.25">
      <c r="A13" s="85" t="s">
        <v>413</v>
      </c>
      <c r="B13" s="85"/>
      <c r="C13" s="85"/>
      <c r="D13" s="1"/>
      <c r="E13" s="2"/>
      <c r="F13" s="2"/>
    </row>
    <row r="14" spans="1:9" x14ac:dyDescent="0.25">
      <c r="A14" s="85" t="s">
        <v>419</v>
      </c>
      <c r="D14" s="1"/>
      <c r="E14" s="5"/>
      <c r="F14" s="5"/>
      <c r="G14" s="5"/>
      <c r="H14" s="44"/>
    </row>
    <row r="15" spans="1:9" x14ac:dyDescent="0.25">
      <c r="D15" s="1"/>
      <c r="E15" s="2"/>
      <c r="F15" s="2"/>
      <c r="G15" s="2"/>
      <c r="H15" s="45"/>
    </row>
    <row r="16" spans="1:9" x14ac:dyDescent="0.25">
      <c r="D16" s="1"/>
      <c r="E16" s="2"/>
      <c r="F16" s="2"/>
      <c r="G16" s="2"/>
      <c r="H16" s="45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x14ac:dyDescent="0.25">
      <c r="D24" s="1"/>
      <c r="E24" s="2"/>
      <c r="F24" s="2"/>
    </row>
    <row r="25" spans="4:6" ht="15.75" customHeight="1" x14ac:dyDescent="0.25">
      <c r="D25" s="1"/>
      <c r="E25" s="2"/>
      <c r="F25" s="2"/>
    </row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2">
    <mergeCell ref="A2:H2"/>
    <mergeCell ref="A3:H3"/>
    <mergeCell ref="A12:D12"/>
    <mergeCell ref="A6:H6"/>
    <mergeCell ref="G8:H8"/>
    <mergeCell ref="E8:F8"/>
    <mergeCell ref="A8:A9"/>
    <mergeCell ref="D8:D9"/>
    <mergeCell ref="B8:B9"/>
    <mergeCell ref="C8:C9"/>
    <mergeCell ref="B10:B11"/>
    <mergeCell ref="C10:C11"/>
  </mergeCells>
  <printOptions horizontalCentered="1"/>
  <pageMargins left="0.31496062992125984" right="0.31496062992125984" top="0.98425196850393704" bottom="0.74803149606299213" header="0" footer="0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2E75B5"/>
  </sheetPr>
  <dimension ref="A2:K1009"/>
  <sheetViews>
    <sheetView showGridLines="0" zoomScale="98" zoomScaleNormal="98" zoomScaleSheetLayoutView="100" workbookViewId="0"/>
  </sheetViews>
  <sheetFormatPr baseColWidth="10" defaultColWidth="14.42578125" defaultRowHeight="15" customHeight="1" x14ac:dyDescent="0.25"/>
  <cols>
    <col min="1" max="1" width="33.28515625" style="92" bestFit="1" customWidth="1"/>
    <col min="2" max="2" width="18.28515625" style="92" customWidth="1"/>
    <col min="3" max="3" width="40" style="92" customWidth="1"/>
    <col min="4" max="4" width="55.85546875" style="92" customWidth="1"/>
    <col min="5" max="7" width="19.140625" style="114" bestFit="1" customWidth="1"/>
    <col min="8" max="8" width="11.7109375" style="110" customWidth="1"/>
    <col min="9" max="9" width="15.28515625" style="92" customWidth="1"/>
    <col min="10" max="14" width="10.7109375" style="92" customWidth="1"/>
    <col min="15" max="16384" width="14.42578125" style="92"/>
  </cols>
  <sheetData>
    <row r="2" spans="1:11" ht="15" customHeight="1" x14ac:dyDescent="0.3">
      <c r="A2" s="481" t="s">
        <v>411</v>
      </c>
      <c r="B2" s="481"/>
      <c r="C2" s="481"/>
      <c r="D2" s="481"/>
      <c r="E2" s="481"/>
      <c r="F2" s="481"/>
      <c r="G2" s="481"/>
      <c r="H2" s="481"/>
      <c r="I2" s="214"/>
    </row>
    <row r="3" spans="1:11" ht="15" customHeight="1" x14ac:dyDescent="0.25">
      <c r="A3" s="592" t="s">
        <v>445</v>
      </c>
      <c r="B3" s="592"/>
      <c r="C3" s="592"/>
      <c r="D3" s="592"/>
      <c r="E3" s="592"/>
      <c r="F3" s="592"/>
      <c r="G3" s="592"/>
      <c r="H3" s="592"/>
      <c r="I3" s="215"/>
    </row>
    <row r="4" spans="1:11" x14ac:dyDescent="0.25">
      <c r="E4" s="92"/>
      <c r="H4" s="114"/>
      <c r="I4" s="110"/>
    </row>
    <row r="5" spans="1:11" x14ac:dyDescent="0.25">
      <c r="E5" s="92"/>
      <c r="H5" s="114"/>
      <c r="I5" s="110"/>
    </row>
    <row r="6" spans="1:11" ht="21.75" customHeight="1" x14ac:dyDescent="0.25">
      <c r="A6" s="596" t="s">
        <v>340</v>
      </c>
      <c r="B6" s="596"/>
      <c r="C6" s="596"/>
      <c r="D6" s="596"/>
      <c r="E6" s="596"/>
      <c r="F6" s="596"/>
      <c r="G6" s="596"/>
      <c r="H6" s="596"/>
      <c r="I6" s="110"/>
    </row>
    <row r="7" spans="1:11" ht="15.75" thickBot="1" x14ac:dyDescent="0.3"/>
    <row r="8" spans="1:11" ht="23.25" customHeight="1" x14ac:dyDescent="0.25">
      <c r="A8" s="599" t="s">
        <v>0</v>
      </c>
      <c r="B8" s="606" t="s">
        <v>291</v>
      </c>
      <c r="C8" s="606" t="s">
        <v>292</v>
      </c>
      <c r="D8" s="601" t="s">
        <v>363</v>
      </c>
      <c r="E8" s="603" t="s">
        <v>2</v>
      </c>
      <c r="F8" s="604"/>
      <c r="G8" s="603" t="s">
        <v>135</v>
      </c>
      <c r="H8" s="605"/>
    </row>
    <row r="9" spans="1:11" ht="36.75" customHeight="1" thickBot="1" x14ac:dyDescent="0.3">
      <c r="A9" s="600"/>
      <c r="B9" s="607"/>
      <c r="C9" s="607"/>
      <c r="D9" s="602"/>
      <c r="E9" s="177" t="s">
        <v>4</v>
      </c>
      <c r="F9" s="177" t="s">
        <v>5</v>
      </c>
      <c r="G9" s="177" t="s">
        <v>6</v>
      </c>
      <c r="H9" s="178" t="s">
        <v>7</v>
      </c>
    </row>
    <row r="10" spans="1:11" ht="24.75" customHeight="1" x14ac:dyDescent="0.25">
      <c r="A10" s="218" t="s">
        <v>214</v>
      </c>
      <c r="B10" s="608" t="s">
        <v>299</v>
      </c>
      <c r="C10" s="590" t="s">
        <v>298</v>
      </c>
      <c r="D10" s="437" t="s">
        <v>38</v>
      </c>
      <c r="E10" s="382">
        <v>179849180</v>
      </c>
      <c r="F10" s="185">
        <v>318833963</v>
      </c>
      <c r="G10" s="175">
        <v>66977930.939999998</v>
      </c>
      <c r="H10" s="176">
        <f t="shared" ref="H10:H23" si="0">G10/F10</f>
        <v>0.21007150652893272</v>
      </c>
    </row>
    <row r="11" spans="1:11" ht="38.25" customHeight="1" x14ac:dyDescent="0.25">
      <c r="A11" s="219" t="s">
        <v>215</v>
      </c>
      <c r="B11" s="597"/>
      <c r="C11" s="591"/>
      <c r="D11" s="438" t="s">
        <v>39</v>
      </c>
      <c r="E11" s="383">
        <v>117541070</v>
      </c>
      <c r="F11" s="186">
        <v>238384670</v>
      </c>
      <c r="G11" s="153">
        <v>68005179.769999996</v>
      </c>
      <c r="H11" s="176">
        <f t="shared" si="0"/>
        <v>0.28527497078566333</v>
      </c>
    </row>
    <row r="12" spans="1:11" ht="47.25" x14ac:dyDescent="0.25">
      <c r="A12" s="220" t="s">
        <v>246</v>
      </c>
      <c r="B12" s="611" t="s">
        <v>312</v>
      </c>
      <c r="C12" s="591" t="s">
        <v>313</v>
      </c>
      <c r="D12" s="438" t="s">
        <v>221</v>
      </c>
      <c r="E12" s="383">
        <v>22475753</v>
      </c>
      <c r="F12" s="152">
        <v>3061028</v>
      </c>
      <c r="G12" s="153">
        <v>219068.63</v>
      </c>
      <c r="H12" s="176">
        <f t="shared" si="0"/>
        <v>7.1567012781327058E-2</v>
      </c>
    </row>
    <row r="13" spans="1:11" ht="47.25" x14ac:dyDescent="0.25">
      <c r="A13" s="220" t="s">
        <v>439</v>
      </c>
      <c r="B13" s="612"/>
      <c r="C13" s="591"/>
      <c r="D13" s="438" t="s">
        <v>438</v>
      </c>
      <c r="E13" s="383">
        <v>1575000</v>
      </c>
      <c r="F13" s="152">
        <v>1575000</v>
      </c>
      <c r="G13" s="153">
        <v>0</v>
      </c>
      <c r="H13" s="176">
        <f t="shared" si="0"/>
        <v>0</v>
      </c>
    </row>
    <row r="14" spans="1:11" ht="41.25" customHeight="1" x14ac:dyDescent="0.25">
      <c r="A14" s="220" t="s">
        <v>265</v>
      </c>
      <c r="B14" s="612"/>
      <c r="C14" s="591"/>
      <c r="D14" s="438" t="s">
        <v>401</v>
      </c>
      <c r="E14" s="383">
        <v>13559898</v>
      </c>
      <c r="F14" s="186">
        <v>34726785</v>
      </c>
      <c r="G14" s="153">
        <v>769855.34</v>
      </c>
      <c r="H14" s="176">
        <f>G14/F14</f>
        <v>2.2168920618479367E-2</v>
      </c>
    </row>
    <row r="15" spans="1:11" ht="36" customHeight="1" x14ac:dyDescent="0.25">
      <c r="A15" s="220" t="s">
        <v>266</v>
      </c>
      <c r="B15" s="612"/>
      <c r="C15" s="591"/>
      <c r="D15" s="438" t="s">
        <v>402</v>
      </c>
      <c r="E15" s="384">
        <v>40095800</v>
      </c>
      <c r="F15" s="152">
        <v>23432123</v>
      </c>
      <c r="G15" s="153">
        <v>0</v>
      </c>
      <c r="H15" s="176">
        <f t="shared" si="0"/>
        <v>0</v>
      </c>
    </row>
    <row r="16" spans="1:11" ht="35.25" customHeight="1" x14ac:dyDescent="0.25">
      <c r="A16" s="220" t="s">
        <v>267</v>
      </c>
      <c r="B16" s="612"/>
      <c r="C16" s="591"/>
      <c r="D16" s="438" t="s">
        <v>403</v>
      </c>
      <c r="E16" s="383">
        <v>30261247</v>
      </c>
      <c r="F16" s="152">
        <v>25758037</v>
      </c>
      <c r="G16" s="153">
        <v>0</v>
      </c>
      <c r="H16" s="176">
        <f t="shared" si="0"/>
        <v>0</v>
      </c>
      <c r="K16" s="165"/>
    </row>
    <row r="17" spans="1:11" ht="35.25" customHeight="1" x14ac:dyDescent="0.25">
      <c r="A17" s="220" t="s">
        <v>404</v>
      </c>
      <c r="B17" s="612"/>
      <c r="C17" s="609" t="s">
        <v>392</v>
      </c>
      <c r="D17" s="438" t="s">
        <v>406</v>
      </c>
      <c r="E17" s="383">
        <v>30500870</v>
      </c>
      <c r="F17" s="152">
        <v>169493670</v>
      </c>
      <c r="G17" s="153">
        <v>11529198</v>
      </c>
      <c r="H17" s="176">
        <f t="shared" si="0"/>
        <v>6.8021407525130584E-2</v>
      </c>
      <c r="K17" s="165"/>
    </row>
    <row r="18" spans="1:11" ht="35.25" customHeight="1" x14ac:dyDescent="0.25">
      <c r="A18" s="220" t="s">
        <v>405</v>
      </c>
      <c r="B18" s="612"/>
      <c r="C18" s="564"/>
      <c r="D18" s="438" t="s">
        <v>407</v>
      </c>
      <c r="E18" s="383">
        <v>119586497</v>
      </c>
      <c r="F18" s="152">
        <v>306581422</v>
      </c>
      <c r="G18" s="153">
        <v>66571320</v>
      </c>
      <c r="H18" s="176">
        <f t="shared" si="0"/>
        <v>0.21714075029634378</v>
      </c>
      <c r="K18" s="165"/>
    </row>
    <row r="19" spans="1:11" ht="21" customHeight="1" x14ac:dyDescent="0.25">
      <c r="A19" s="220" t="s">
        <v>390</v>
      </c>
      <c r="B19" s="590"/>
      <c r="C19" s="610"/>
      <c r="D19" s="438" t="s">
        <v>391</v>
      </c>
      <c r="E19" s="383">
        <v>500000</v>
      </c>
      <c r="F19" s="351">
        <v>500000</v>
      </c>
      <c r="G19" s="352">
        <v>0</v>
      </c>
      <c r="H19" s="176">
        <f t="shared" si="0"/>
        <v>0</v>
      </c>
      <c r="K19" s="165"/>
    </row>
    <row r="20" spans="1:11" ht="23.25" customHeight="1" x14ac:dyDescent="0.25">
      <c r="A20" s="219" t="s">
        <v>216</v>
      </c>
      <c r="B20" s="597" t="s">
        <v>314</v>
      </c>
      <c r="C20" s="591" t="s">
        <v>315</v>
      </c>
      <c r="D20" s="438" t="s">
        <v>40</v>
      </c>
      <c r="E20" s="383">
        <v>237881360</v>
      </c>
      <c r="F20" s="186">
        <v>422310360</v>
      </c>
      <c r="G20" s="153">
        <v>153069875.56</v>
      </c>
      <c r="H20" s="176">
        <f t="shared" si="0"/>
        <v>0.36245825359339989</v>
      </c>
    </row>
    <row r="21" spans="1:11" ht="31.5" x14ac:dyDescent="0.25">
      <c r="A21" s="219" t="s">
        <v>217</v>
      </c>
      <c r="B21" s="597"/>
      <c r="C21" s="591"/>
      <c r="D21" s="438" t="s">
        <v>218</v>
      </c>
      <c r="E21" s="383">
        <v>1500000</v>
      </c>
      <c r="F21" s="152">
        <v>1500000</v>
      </c>
      <c r="G21" s="153">
        <v>900000</v>
      </c>
      <c r="H21" s="176">
        <f t="shared" si="0"/>
        <v>0.6</v>
      </c>
    </row>
    <row r="22" spans="1:11" ht="31.5" x14ac:dyDescent="0.25">
      <c r="A22" s="219" t="s">
        <v>352</v>
      </c>
      <c r="B22" s="597"/>
      <c r="C22" s="591"/>
      <c r="D22" s="438" t="s">
        <v>353</v>
      </c>
      <c r="E22" s="383">
        <v>65000000</v>
      </c>
      <c r="F22" s="152">
        <v>65000000</v>
      </c>
      <c r="G22" s="152">
        <v>15299000</v>
      </c>
      <c r="H22" s="176">
        <f t="shared" si="0"/>
        <v>0.23536923076923078</v>
      </c>
    </row>
    <row r="23" spans="1:11" ht="32.25" thickBot="1" x14ac:dyDescent="0.3">
      <c r="A23" s="221" t="s">
        <v>219</v>
      </c>
      <c r="B23" s="598"/>
      <c r="C23" s="298" t="s">
        <v>316</v>
      </c>
      <c r="D23" s="439" t="s">
        <v>220</v>
      </c>
      <c r="E23" s="385">
        <v>482112400</v>
      </c>
      <c r="F23" s="187">
        <v>551026589</v>
      </c>
      <c r="G23" s="179">
        <v>120902980.83</v>
      </c>
      <c r="H23" s="176">
        <f t="shared" si="0"/>
        <v>0.21941405958179633</v>
      </c>
    </row>
    <row r="24" spans="1:11" ht="24" customHeight="1" thickBot="1" x14ac:dyDescent="0.3">
      <c r="A24" s="593" t="s">
        <v>23</v>
      </c>
      <c r="B24" s="594"/>
      <c r="C24" s="594"/>
      <c r="D24" s="595"/>
      <c r="E24" s="264">
        <f>SUM(E10:E23)</f>
        <v>1342439075</v>
      </c>
      <c r="F24" s="264">
        <f t="shared" ref="F24:G24" si="1">SUM(F10:F23)</f>
        <v>2162183647</v>
      </c>
      <c r="G24" s="264">
        <f t="shared" si="1"/>
        <v>504244409.06999999</v>
      </c>
      <c r="H24" s="180">
        <f>G24/F24</f>
        <v>0.23321072184114988</v>
      </c>
    </row>
    <row r="25" spans="1:11" ht="15.75" x14ac:dyDescent="0.25">
      <c r="A25" s="85" t="s">
        <v>413</v>
      </c>
      <c r="C25" s="85"/>
      <c r="D25" s="95"/>
      <c r="E25" s="112"/>
      <c r="F25" s="112"/>
      <c r="G25" s="112"/>
      <c r="H25" s="111"/>
    </row>
    <row r="26" spans="1:11" x14ac:dyDescent="0.25">
      <c r="A26" s="85" t="s">
        <v>422</v>
      </c>
      <c r="D26" s="93"/>
      <c r="E26" s="113"/>
      <c r="F26" s="113"/>
      <c r="G26" s="113"/>
      <c r="H26" s="94"/>
    </row>
    <row r="27" spans="1:11" x14ac:dyDescent="0.25">
      <c r="D27" s="93"/>
    </row>
    <row r="28" spans="1:11" x14ac:dyDescent="0.25">
      <c r="D28" s="93"/>
    </row>
    <row r="29" spans="1:11" x14ac:dyDescent="0.25">
      <c r="D29" s="93"/>
    </row>
    <row r="30" spans="1:11" ht="15.75" customHeight="1" x14ac:dyDescent="0.25">
      <c r="D30" s="93"/>
    </row>
    <row r="31" spans="1:11" ht="15.75" customHeight="1" x14ac:dyDescent="0.25">
      <c r="D31" s="93"/>
    </row>
    <row r="32" spans="1:11" ht="15.75" customHeight="1" x14ac:dyDescent="0.25">
      <c r="D32" s="93"/>
    </row>
    <row r="33" spans="4:4" ht="15.75" customHeight="1" x14ac:dyDescent="0.25">
      <c r="D33" s="93"/>
    </row>
    <row r="34" spans="4:4" ht="15.75" customHeight="1" x14ac:dyDescent="0.25">
      <c r="D34" s="93"/>
    </row>
    <row r="35" spans="4:4" ht="15.75" customHeight="1" x14ac:dyDescent="0.25">
      <c r="D35" s="93"/>
    </row>
    <row r="36" spans="4:4" ht="15.75" customHeight="1" x14ac:dyDescent="0.25"/>
    <row r="37" spans="4:4" ht="15.75" customHeight="1" x14ac:dyDescent="0.25"/>
    <row r="38" spans="4:4" ht="15.75" customHeight="1" x14ac:dyDescent="0.25"/>
    <row r="39" spans="4:4" ht="15.75" customHeight="1" x14ac:dyDescent="0.25"/>
    <row r="40" spans="4:4" ht="15.75" customHeight="1" x14ac:dyDescent="0.25"/>
    <row r="41" spans="4:4" ht="15.75" customHeight="1" x14ac:dyDescent="0.25"/>
    <row r="42" spans="4:4" ht="15.75" customHeight="1" x14ac:dyDescent="0.25"/>
    <row r="43" spans="4:4" ht="15.75" customHeight="1" x14ac:dyDescent="0.25"/>
    <row r="44" spans="4:4" ht="15.75" customHeight="1" x14ac:dyDescent="0.25"/>
    <row r="45" spans="4:4" ht="15.75" customHeight="1" x14ac:dyDescent="0.25"/>
    <row r="46" spans="4:4" ht="15.75" customHeight="1" x14ac:dyDescent="0.25"/>
    <row r="47" spans="4:4" ht="15.75" customHeight="1" x14ac:dyDescent="0.25"/>
    <row r="48" spans="4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17">
    <mergeCell ref="B12:B19"/>
    <mergeCell ref="C10:C11"/>
    <mergeCell ref="A2:H2"/>
    <mergeCell ref="A3:H3"/>
    <mergeCell ref="A24:D24"/>
    <mergeCell ref="A6:H6"/>
    <mergeCell ref="C12:C16"/>
    <mergeCell ref="B20:B23"/>
    <mergeCell ref="C20:C22"/>
    <mergeCell ref="A8:A9"/>
    <mergeCell ref="D8:D9"/>
    <mergeCell ref="E8:F8"/>
    <mergeCell ref="G8:H8"/>
    <mergeCell ref="B8:B9"/>
    <mergeCell ref="C8:C9"/>
    <mergeCell ref="B10:B11"/>
    <mergeCell ref="C17:C19"/>
  </mergeCells>
  <pageMargins left="0.51181102362204722" right="0.31496062992125984" top="0.59055118110236227" bottom="0.59055118110236227" header="0.31496062992125984" footer="0.31496062992125984"/>
  <pageSetup scale="5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8" tint="0.39997558519241921"/>
  </sheetPr>
  <dimension ref="A2:I995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8.28515625" customWidth="1"/>
    <col min="3" max="3" width="19.140625" customWidth="1"/>
    <col min="4" max="4" width="54.5703125" customWidth="1"/>
    <col min="5" max="5" width="14.5703125" bestFit="1" customWidth="1"/>
    <col min="6" max="6" width="15.7109375" bestFit="1" customWidth="1"/>
    <col min="7" max="7" width="16.140625" customWidth="1"/>
    <col min="8" max="8" width="12.140625" style="43" customWidth="1"/>
    <col min="9" max="9" width="16.85546875" bestFit="1" customWidth="1"/>
    <col min="10" max="15" width="10.7109375" customWidth="1"/>
  </cols>
  <sheetData>
    <row r="2" spans="1:9" ht="15" customHeight="1" x14ac:dyDescent="0.3">
      <c r="A2" s="481" t="s">
        <v>411</v>
      </c>
      <c r="B2" s="481"/>
      <c r="C2" s="481"/>
      <c r="D2" s="481"/>
      <c r="E2" s="481"/>
      <c r="F2" s="481"/>
      <c r="G2" s="481"/>
      <c r="H2" s="481"/>
      <c r="I2" s="192"/>
    </row>
    <row r="3" spans="1:9" ht="15" customHeight="1" x14ac:dyDescent="0.25">
      <c r="A3" s="529" t="s">
        <v>442</v>
      </c>
      <c r="B3" s="529"/>
      <c r="C3" s="529"/>
      <c r="D3" s="529"/>
      <c r="E3" s="529"/>
      <c r="F3" s="529"/>
      <c r="G3" s="529"/>
      <c r="H3" s="529"/>
      <c r="I3" s="195"/>
    </row>
    <row r="6" spans="1:9" ht="20.25" customHeight="1" x14ac:dyDescent="0.25">
      <c r="A6" s="503" t="s">
        <v>346</v>
      </c>
      <c r="B6" s="503"/>
      <c r="C6" s="503"/>
      <c r="D6" s="503"/>
      <c r="E6" s="503"/>
      <c r="F6" s="503"/>
      <c r="G6" s="503"/>
      <c r="H6" s="503"/>
    </row>
    <row r="7" spans="1:9" ht="18.75" customHeight="1" thickBot="1" x14ac:dyDescent="0.3"/>
    <row r="8" spans="1:9" ht="15" customHeight="1" x14ac:dyDescent="0.25">
      <c r="A8" s="506" t="s">
        <v>0</v>
      </c>
      <c r="B8" s="513" t="s">
        <v>291</v>
      </c>
      <c r="C8" s="513" t="s">
        <v>292</v>
      </c>
      <c r="D8" s="508" t="s">
        <v>1</v>
      </c>
      <c r="E8" s="510" t="s">
        <v>2</v>
      </c>
      <c r="F8" s="510"/>
      <c r="G8" s="510" t="s">
        <v>135</v>
      </c>
      <c r="H8" s="614"/>
    </row>
    <row r="9" spans="1:9" ht="35.25" customHeight="1" thickBot="1" x14ac:dyDescent="0.3">
      <c r="A9" s="615"/>
      <c r="B9" s="514"/>
      <c r="C9" s="514"/>
      <c r="D9" s="515"/>
      <c r="E9" s="160" t="s">
        <v>4</v>
      </c>
      <c r="F9" s="160" t="s">
        <v>5</v>
      </c>
      <c r="G9" s="160" t="s">
        <v>6</v>
      </c>
      <c r="H9" s="161" t="s">
        <v>7</v>
      </c>
    </row>
    <row r="10" spans="1:9" ht="32.25" customHeight="1" x14ac:dyDescent="0.25">
      <c r="A10" s="233" t="s">
        <v>256</v>
      </c>
      <c r="B10" s="610" t="s">
        <v>319</v>
      </c>
      <c r="C10" s="610" t="s">
        <v>320</v>
      </c>
      <c r="D10" s="421" t="s">
        <v>44</v>
      </c>
      <c r="E10" s="276">
        <v>1868130</v>
      </c>
      <c r="F10" s="157">
        <v>1868130</v>
      </c>
      <c r="G10" s="157">
        <v>514838.72</v>
      </c>
      <c r="H10" s="158">
        <f>G10/F10</f>
        <v>0.27559041394335509</v>
      </c>
      <c r="I10" s="145"/>
    </row>
    <row r="11" spans="1:9" ht="36" customHeight="1" x14ac:dyDescent="0.25">
      <c r="A11" s="232" t="s">
        <v>257</v>
      </c>
      <c r="B11" s="613"/>
      <c r="C11" s="613"/>
      <c r="D11" s="422" t="s">
        <v>41</v>
      </c>
      <c r="E11" s="366">
        <v>1655850</v>
      </c>
      <c r="F11" s="134">
        <v>1655850</v>
      </c>
      <c r="G11" s="134">
        <v>550161.28</v>
      </c>
      <c r="H11" s="151">
        <f>G11/F11</f>
        <v>0.33225309055771962</v>
      </c>
    </row>
    <row r="12" spans="1:9" ht="32.25" customHeight="1" thickBot="1" x14ac:dyDescent="0.3">
      <c r="A12" s="234" t="s">
        <v>258</v>
      </c>
      <c r="B12" s="609"/>
      <c r="C12" s="609"/>
      <c r="D12" s="423" t="s">
        <v>43</v>
      </c>
      <c r="E12" s="277">
        <v>806330</v>
      </c>
      <c r="F12" s="154">
        <v>806330</v>
      </c>
      <c r="G12" s="154">
        <v>221096.79</v>
      </c>
      <c r="H12" s="155">
        <f>G12/F12</f>
        <v>0.27420136916647031</v>
      </c>
    </row>
    <row r="13" spans="1:9" ht="25.5" customHeight="1" thickBot="1" x14ac:dyDescent="0.3">
      <c r="A13" s="499" t="s">
        <v>23</v>
      </c>
      <c r="B13" s="500"/>
      <c r="C13" s="500"/>
      <c r="D13" s="501"/>
      <c r="E13" s="163">
        <f>SUM(E10:E12)</f>
        <v>4330310</v>
      </c>
      <c r="F13" s="163">
        <f t="shared" ref="F13:G13" si="0">SUM(F10:F12)</f>
        <v>4330310</v>
      </c>
      <c r="G13" s="163">
        <f t="shared" si="0"/>
        <v>1286096.79</v>
      </c>
      <c r="H13" s="164">
        <f>+G13/F13</f>
        <v>0.29699878068775676</v>
      </c>
    </row>
    <row r="14" spans="1:9" x14ac:dyDescent="0.25">
      <c r="A14" s="85" t="s">
        <v>413</v>
      </c>
      <c r="C14" s="85"/>
      <c r="D14" s="1"/>
      <c r="E14" s="9"/>
      <c r="F14" s="9"/>
      <c r="G14" s="9"/>
      <c r="H14" s="47"/>
    </row>
    <row r="15" spans="1:9" x14ac:dyDescent="0.25">
      <c r="A15" s="85" t="s">
        <v>420</v>
      </c>
      <c r="D15" s="1"/>
      <c r="E15" s="9"/>
      <c r="F15" s="9"/>
      <c r="G15" s="9"/>
      <c r="H15" s="47"/>
    </row>
    <row r="16" spans="1:9" x14ac:dyDescent="0.25">
      <c r="D16" s="1"/>
      <c r="E16" s="9"/>
      <c r="F16" s="9"/>
      <c r="G16" s="9"/>
      <c r="H16" s="47"/>
    </row>
    <row r="17" spans="4:8" ht="15.75" customHeight="1" x14ac:dyDescent="0.25">
      <c r="D17" s="1"/>
      <c r="E17" s="9"/>
      <c r="F17" s="9"/>
      <c r="G17" s="9"/>
      <c r="H17" s="47"/>
    </row>
    <row r="18" spans="4:8" ht="15.75" customHeight="1" x14ac:dyDescent="0.25"/>
    <row r="19" spans="4:8" ht="15.75" customHeight="1" x14ac:dyDescent="0.25"/>
    <row r="20" spans="4:8" ht="15.75" customHeight="1" x14ac:dyDescent="0.25"/>
    <row r="21" spans="4:8" ht="15.75" customHeight="1" x14ac:dyDescent="0.25"/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2">
    <mergeCell ref="B10:B12"/>
    <mergeCell ref="C10:C12"/>
    <mergeCell ref="A13:D13"/>
    <mergeCell ref="A2:H2"/>
    <mergeCell ref="A3:H3"/>
    <mergeCell ref="G8:H8"/>
    <mergeCell ref="A8:A9"/>
    <mergeCell ref="D8:D9"/>
    <mergeCell ref="E8:F8"/>
    <mergeCell ref="A6:H6"/>
    <mergeCell ref="B8:B9"/>
    <mergeCell ref="C8:C9"/>
  </mergeCells>
  <printOptions horizontalCentered="1"/>
  <pageMargins left="0.31496062992125984" right="0.51181102362204722" top="0.98425196850393704" bottom="0.74803149606299213" header="0" footer="0"/>
  <pageSetup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8" tint="0.39997558519241921"/>
  </sheetPr>
  <dimension ref="A1:K1004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7109375" customWidth="1"/>
    <col min="2" max="2" width="14.140625" customWidth="1"/>
    <col min="3" max="3" width="19.85546875" customWidth="1"/>
    <col min="4" max="4" width="53.85546875" customWidth="1"/>
    <col min="5" max="5" width="17" bestFit="1" customWidth="1"/>
    <col min="6" max="6" width="17.7109375" bestFit="1" customWidth="1"/>
    <col min="7" max="7" width="16.85546875" customWidth="1"/>
    <col min="8" max="8" width="13.140625" style="3" customWidth="1"/>
    <col min="9" max="9" width="10.7109375" customWidth="1"/>
  </cols>
  <sheetData>
    <row r="1" spans="1:11" s="131" customFormat="1" ht="15" customHeight="1" x14ac:dyDescent="0.25">
      <c r="H1" s="132"/>
    </row>
    <row r="2" spans="1:11" s="131" customFormat="1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11" s="131" customFormat="1" ht="15" customHeight="1" x14ac:dyDescent="0.25">
      <c r="A3" s="529" t="s">
        <v>442</v>
      </c>
      <c r="B3" s="529"/>
      <c r="C3" s="529"/>
      <c r="D3" s="529"/>
      <c r="E3" s="529"/>
      <c r="F3" s="529"/>
      <c r="G3" s="529"/>
      <c r="H3" s="529"/>
    </row>
    <row r="4" spans="1:11" s="131" customFormat="1" x14ac:dyDescent="0.25">
      <c r="H4" s="132"/>
    </row>
    <row r="5" spans="1:11" s="131" customFormat="1" x14ac:dyDescent="0.25">
      <c r="H5" s="132"/>
    </row>
    <row r="6" spans="1:11" s="131" customFormat="1" ht="20.25" customHeight="1" x14ac:dyDescent="0.25">
      <c r="A6" s="483" t="s">
        <v>345</v>
      </c>
      <c r="B6" s="483"/>
      <c r="C6" s="483"/>
      <c r="D6" s="483"/>
      <c r="E6" s="483"/>
      <c r="F6" s="483"/>
      <c r="G6" s="483"/>
      <c r="H6" s="483"/>
    </row>
    <row r="7" spans="1:11" s="131" customFormat="1" ht="15.75" thickBot="1" x14ac:dyDescent="0.3">
      <c r="H7" s="132"/>
    </row>
    <row r="8" spans="1:11" s="131" customFormat="1" ht="15" customHeight="1" x14ac:dyDescent="0.25">
      <c r="A8" s="506" t="s">
        <v>0</v>
      </c>
      <c r="B8" s="513" t="s">
        <v>291</v>
      </c>
      <c r="C8" s="513" t="s">
        <v>292</v>
      </c>
      <c r="D8" s="508" t="s">
        <v>1</v>
      </c>
      <c r="E8" s="510" t="s">
        <v>2</v>
      </c>
      <c r="F8" s="510"/>
      <c r="G8" s="510" t="s">
        <v>135</v>
      </c>
      <c r="H8" s="614"/>
    </row>
    <row r="9" spans="1:11" ht="35.25" customHeight="1" thickBot="1" x14ac:dyDescent="0.3">
      <c r="A9" s="615"/>
      <c r="B9" s="514"/>
      <c r="C9" s="514"/>
      <c r="D9" s="515"/>
      <c r="E9" s="160" t="s">
        <v>4</v>
      </c>
      <c r="F9" s="160" t="s">
        <v>5</v>
      </c>
      <c r="G9" s="160" t="s">
        <v>6</v>
      </c>
      <c r="H9" s="161" t="s">
        <v>7</v>
      </c>
    </row>
    <row r="10" spans="1:11" ht="24.75" customHeight="1" x14ac:dyDescent="0.25">
      <c r="A10" s="223" t="s">
        <v>232</v>
      </c>
      <c r="B10" s="610" t="s">
        <v>321</v>
      </c>
      <c r="C10" s="610" t="s">
        <v>322</v>
      </c>
      <c r="D10" s="421" t="s">
        <v>285</v>
      </c>
      <c r="E10" s="276">
        <v>27073917</v>
      </c>
      <c r="F10" s="157">
        <v>21035060</v>
      </c>
      <c r="G10" s="157">
        <v>3552615.73</v>
      </c>
      <c r="H10" s="158">
        <f>G10/F10</f>
        <v>0.16889021138993662</v>
      </c>
    </row>
    <row r="11" spans="1:11" ht="36.75" customHeight="1" x14ac:dyDescent="0.25">
      <c r="A11" s="229" t="s">
        <v>233</v>
      </c>
      <c r="B11" s="613"/>
      <c r="C11" s="613"/>
      <c r="D11" s="422" t="s">
        <v>283</v>
      </c>
      <c r="E11" s="366">
        <v>4136281</v>
      </c>
      <c r="F11" s="134">
        <v>3853375</v>
      </c>
      <c r="G11" s="134">
        <v>578080.64</v>
      </c>
      <c r="H11" s="151">
        <f t="shared" ref="H11:H15" si="0">G11/F11</f>
        <v>0.15001930515457229</v>
      </c>
      <c r="I11" s="8"/>
    </row>
    <row r="12" spans="1:11" ht="38.25" customHeight="1" x14ac:dyDescent="0.25">
      <c r="A12" s="205" t="s">
        <v>234</v>
      </c>
      <c r="B12" s="613"/>
      <c r="C12" s="613"/>
      <c r="D12" s="422" t="s">
        <v>235</v>
      </c>
      <c r="E12" s="386">
        <v>1354571</v>
      </c>
      <c r="F12" s="149">
        <v>1487082</v>
      </c>
      <c r="G12" s="134">
        <v>177416.01</v>
      </c>
      <c r="H12" s="151">
        <f t="shared" si="0"/>
        <v>0.11930479287625027</v>
      </c>
      <c r="I12" s="8"/>
      <c r="K12" s="148"/>
    </row>
    <row r="13" spans="1:11" ht="39" customHeight="1" x14ac:dyDescent="0.25">
      <c r="A13" s="205" t="s">
        <v>236</v>
      </c>
      <c r="B13" s="613"/>
      <c r="C13" s="613"/>
      <c r="D13" s="422" t="s">
        <v>237</v>
      </c>
      <c r="E13" s="386">
        <v>22430450</v>
      </c>
      <c r="F13" s="149">
        <v>22729450</v>
      </c>
      <c r="G13" s="134">
        <v>6993482.5899999999</v>
      </c>
      <c r="H13" s="151">
        <f t="shared" si="0"/>
        <v>0.30768375785599739</v>
      </c>
      <c r="I13" s="8"/>
    </row>
    <row r="14" spans="1:11" ht="44.25" customHeight="1" x14ac:dyDescent="0.25">
      <c r="A14" s="205" t="s">
        <v>238</v>
      </c>
      <c r="B14" s="613"/>
      <c r="C14" s="613" t="s">
        <v>323</v>
      </c>
      <c r="D14" s="422" t="s">
        <v>286</v>
      </c>
      <c r="E14" s="386">
        <v>4637943</v>
      </c>
      <c r="F14" s="149">
        <v>3882422</v>
      </c>
      <c r="G14" s="134">
        <v>1216734.92</v>
      </c>
      <c r="H14" s="151">
        <f t="shared" si="0"/>
        <v>0.31339584414059057</v>
      </c>
      <c r="I14" s="8"/>
    </row>
    <row r="15" spans="1:11" ht="38.25" customHeight="1" thickBot="1" x14ac:dyDescent="0.3">
      <c r="A15" s="230" t="s">
        <v>239</v>
      </c>
      <c r="B15" s="609"/>
      <c r="C15" s="609"/>
      <c r="D15" s="423" t="s">
        <v>42</v>
      </c>
      <c r="E15" s="387">
        <v>58279569</v>
      </c>
      <c r="F15" s="275">
        <v>46334461</v>
      </c>
      <c r="G15" s="213">
        <v>15219965.029999999</v>
      </c>
      <c r="H15" s="155">
        <f t="shared" si="0"/>
        <v>0.32848045928493697</v>
      </c>
      <c r="I15" s="8"/>
    </row>
    <row r="16" spans="1:11" ht="17.25" customHeight="1" thickBot="1" x14ac:dyDescent="0.3">
      <c r="A16" s="499" t="s">
        <v>23</v>
      </c>
      <c r="B16" s="500"/>
      <c r="C16" s="500"/>
      <c r="D16" s="501"/>
      <c r="E16" s="231">
        <f>SUM(E10:E15)</f>
        <v>117912731</v>
      </c>
      <c r="F16" s="231">
        <f>SUM(F10:F15)</f>
        <v>99321850</v>
      </c>
      <c r="G16" s="231">
        <f>SUM(G10:G15)</f>
        <v>27738294.919999998</v>
      </c>
      <c r="H16" s="164">
        <f>+G16/F16</f>
        <v>0.2792768652617727</v>
      </c>
    </row>
    <row r="17" spans="1:8" x14ac:dyDescent="0.25">
      <c r="A17" s="85" t="s">
        <v>413</v>
      </c>
      <c r="B17" s="228"/>
      <c r="C17" s="228"/>
      <c r="D17" s="1"/>
      <c r="E17" s="12"/>
      <c r="F17" s="12"/>
      <c r="G17" s="12"/>
      <c r="H17" s="45"/>
    </row>
    <row r="18" spans="1:8" ht="13.5" customHeight="1" x14ac:dyDescent="0.25">
      <c r="A18" s="616" t="s">
        <v>421</v>
      </c>
      <c r="B18" s="616"/>
      <c r="D18" s="13"/>
      <c r="E18" s="10"/>
      <c r="F18" s="10"/>
      <c r="G18" s="10"/>
      <c r="H18" s="45"/>
    </row>
    <row r="19" spans="1:8" x14ac:dyDescent="0.25">
      <c r="D19" s="13"/>
      <c r="E19" s="12"/>
      <c r="F19" s="12"/>
      <c r="G19" s="12"/>
      <c r="H19" s="45"/>
    </row>
    <row r="20" spans="1:8" x14ac:dyDescent="0.25">
      <c r="D20" s="13"/>
      <c r="E20" s="10"/>
      <c r="F20" s="10"/>
      <c r="G20" s="10"/>
      <c r="H20" s="45"/>
    </row>
    <row r="21" spans="1:8" ht="18.75" x14ac:dyDescent="0.3">
      <c r="D21" s="13"/>
      <c r="E21" s="26"/>
      <c r="F21" s="26"/>
      <c r="G21" s="26"/>
      <c r="H21" s="45"/>
    </row>
    <row r="22" spans="1:8" ht="18.75" x14ac:dyDescent="0.3">
      <c r="D22" s="1"/>
      <c r="E22" s="22"/>
      <c r="F22" s="22"/>
      <c r="G22" s="22"/>
      <c r="H22" s="45"/>
    </row>
    <row r="23" spans="1:8" ht="18.75" x14ac:dyDescent="0.3">
      <c r="D23" s="1"/>
      <c r="E23" s="22"/>
      <c r="F23" s="22"/>
      <c r="G23" s="22"/>
      <c r="H23" s="45"/>
    </row>
    <row r="24" spans="1:8" ht="18.75" x14ac:dyDescent="0.3">
      <c r="D24" s="1"/>
      <c r="E24" s="22"/>
      <c r="F24" s="22"/>
      <c r="G24" s="22"/>
      <c r="H24" s="45"/>
    </row>
    <row r="25" spans="1:8" ht="15.75" customHeight="1" x14ac:dyDescent="0.3">
      <c r="D25" s="1"/>
      <c r="E25" s="22"/>
      <c r="F25" s="22"/>
      <c r="G25" s="22"/>
      <c r="H25" s="45"/>
    </row>
    <row r="26" spans="1:8" ht="15.75" customHeight="1" x14ac:dyDescent="0.3">
      <c r="E26" s="22"/>
      <c r="F26" s="22"/>
      <c r="G26" s="22"/>
    </row>
    <row r="27" spans="1:8" ht="15.75" customHeight="1" x14ac:dyDescent="0.3">
      <c r="E27" s="22"/>
      <c r="F27" s="22"/>
      <c r="G27" s="22"/>
    </row>
    <row r="28" spans="1:8" ht="15.75" customHeight="1" x14ac:dyDescent="0.3">
      <c r="E28" s="25"/>
      <c r="F28" s="25"/>
      <c r="G28" s="26"/>
    </row>
    <row r="29" spans="1:8" ht="15.75" customHeight="1" x14ac:dyDescent="0.3">
      <c r="E29" s="23"/>
      <c r="F29" s="23"/>
      <c r="G29" s="23"/>
    </row>
    <row r="30" spans="1:8" ht="15.75" customHeight="1" x14ac:dyDescent="0.3">
      <c r="E30" s="22"/>
      <c r="F30" s="22"/>
      <c r="G30" s="22"/>
    </row>
    <row r="31" spans="1:8" ht="15.75" customHeight="1" x14ac:dyDescent="0.3">
      <c r="E31" s="22"/>
      <c r="F31" s="22"/>
      <c r="G31" s="22"/>
    </row>
    <row r="32" spans="1:8" ht="15.75" customHeight="1" x14ac:dyDescent="0.3">
      <c r="E32" s="22"/>
      <c r="F32" s="22"/>
      <c r="G32" s="22"/>
    </row>
    <row r="33" spans="5:7" ht="15.75" customHeight="1" x14ac:dyDescent="0.3">
      <c r="E33" s="22"/>
      <c r="F33" s="22"/>
      <c r="G33" s="22"/>
    </row>
    <row r="34" spans="5:7" ht="15.75" customHeight="1" x14ac:dyDescent="0.3">
      <c r="E34" s="22"/>
      <c r="F34" s="22"/>
      <c r="G34" s="22"/>
    </row>
    <row r="35" spans="5:7" ht="15.75" customHeight="1" x14ac:dyDescent="0.3">
      <c r="E35" s="25"/>
      <c r="F35" s="25"/>
      <c r="G35" s="25"/>
    </row>
    <row r="36" spans="5:7" ht="15.75" customHeight="1" x14ac:dyDescent="0.3">
      <c r="E36" s="24"/>
      <c r="F36" s="24"/>
      <c r="G36" s="24"/>
    </row>
    <row r="37" spans="5:7" ht="15.75" customHeight="1" x14ac:dyDescent="0.3">
      <c r="E37" s="24"/>
      <c r="F37" s="24"/>
      <c r="G37" s="24"/>
    </row>
    <row r="38" spans="5:7" ht="15.75" customHeight="1" x14ac:dyDescent="0.25"/>
    <row r="39" spans="5:7" ht="15.75" customHeight="1" x14ac:dyDescent="0.25"/>
    <row r="40" spans="5:7" ht="15.75" customHeight="1" x14ac:dyDescent="0.25">
      <c r="E40" s="21"/>
      <c r="F40" s="21"/>
      <c r="G40" s="21"/>
    </row>
    <row r="41" spans="5:7" ht="15.75" customHeight="1" x14ac:dyDescent="0.25"/>
    <row r="42" spans="5:7" ht="15.75" customHeight="1" x14ac:dyDescent="0.25"/>
    <row r="43" spans="5:7" ht="15.75" customHeight="1" x14ac:dyDescent="0.25"/>
    <row r="44" spans="5:7" ht="15.75" customHeight="1" x14ac:dyDescent="0.25"/>
    <row r="45" spans="5:7" ht="15.75" customHeight="1" x14ac:dyDescent="0.25"/>
    <row r="46" spans="5:7" ht="15.75" customHeight="1" x14ac:dyDescent="0.25"/>
    <row r="47" spans="5:7" ht="15.75" customHeight="1" x14ac:dyDescent="0.25"/>
    <row r="48" spans="5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4">
    <mergeCell ref="A18:B18"/>
    <mergeCell ref="A2:H2"/>
    <mergeCell ref="A3:H3"/>
    <mergeCell ref="A6:H6"/>
    <mergeCell ref="A16:D16"/>
    <mergeCell ref="D8:D9"/>
    <mergeCell ref="G8:H8"/>
    <mergeCell ref="E8:F8"/>
    <mergeCell ref="A8:A9"/>
    <mergeCell ref="B8:B9"/>
    <mergeCell ref="C8:C9"/>
    <mergeCell ref="B10:B15"/>
    <mergeCell ref="C10:C13"/>
    <mergeCell ref="C14:C15"/>
  </mergeCells>
  <pageMargins left="0.51181102362204722" right="0.31496062992125984" top="0.98425196850393704" bottom="0.74803149606299213" header="0" footer="0"/>
  <pageSetup scale="6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8" tint="0.39997558519241921"/>
  </sheetPr>
  <dimension ref="A2:H1004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4.42578125" customWidth="1"/>
    <col min="3" max="3" width="17" customWidth="1"/>
    <col min="4" max="4" width="48.7109375" customWidth="1"/>
    <col min="5" max="6" width="17" bestFit="1" customWidth="1"/>
    <col min="7" max="7" width="18.42578125" bestFit="1" customWidth="1"/>
    <col min="8" max="8" width="14.28515625" style="43" customWidth="1"/>
    <col min="9" max="14" width="10.7109375" customWidth="1"/>
  </cols>
  <sheetData>
    <row r="2" spans="1:8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8" ht="15" customHeight="1" x14ac:dyDescent="0.25">
      <c r="A3" s="529" t="s">
        <v>445</v>
      </c>
      <c r="B3" s="529"/>
      <c r="C3" s="529"/>
      <c r="D3" s="529"/>
      <c r="E3" s="529"/>
      <c r="F3" s="529"/>
      <c r="G3" s="529"/>
      <c r="H3" s="529"/>
    </row>
    <row r="6" spans="1:8" ht="18" customHeight="1" x14ac:dyDescent="0.25">
      <c r="A6" s="503" t="s">
        <v>348</v>
      </c>
      <c r="B6" s="503"/>
      <c r="C6" s="503"/>
      <c r="D6" s="503"/>
      <c r="E6" s="503"/>
      <c r="F6" s="503"/>
      <c r="G6" s="503"/>
      <c r="H6" s="503"/>
    </row>
    <row r="7" spans="1:8" ht="15.75" thickBot="1" x14ac:dyDescent="0.3"/>
    <row r="8" spans="1:8" ht="15.75" x14ac:dyDescent="0.25">
      <c r="A8" s="506" t="s">
        <v>0</v>
      </c>
      <c r="B8" s="618" t="s">
        <v>291</v>
      </c>
      <c r="C8" s="618" t="s">
        <v>292</v>
      </c>
      <c r="D8" s="508" t="s">
        <v>1</v>
      </c>
      <c r="E8" s="510" t="s">
        <v>2</v>
      </c>
      <c r="F8" s="510"/>
      <c r="G8" s="510" t="s">
        <v>135</v>
      </c>
      <c r="H8" s="614"/>
    </row>
    <row r="9" spans="1:8" ht="35.25" customHeight="1" thickBot="1" x14ac:dyDescent="0.3">
      <c r="A9" s="615"/>
      <c r="B9" s="619"/>
      <c r="C9" s="619"/>
      <c r="D9" s="515"/>
      <c r="E9" s="160" t="s">
        <v>4</v>
      </c>
      <c r="F9" s="160" t="s">
        <v>5</v>
      </c>
      <c r="G9" s="160" t="s">
        <v>6</v>
      </c>
      <c r="H9" s="161" t="s">
        <v>7</v>
      </c>
    </row>
    <row r="10" spans="1:8" ht="24" customHeight="1" x14ac:dyDescent="0.25">
      <c r="A10" s="196" t="s">
        <v>240</v>
      </c>
      <c r="B10" s="617" t="s">
        <v>324</v>
      </c>
      <c r="C10" s="617" t="s">
        <v>298</v>
      </c>
      <c r="D10" s="425" t="s">
        <v>241</v>
      </c>
      <c r="E10" s="276">
        <v>127155600</v>
      </c>
      <c r="F10" s="157">
        <v>135278768</v>
      </c>
      <c r="G10" s="393">
        <v>42167986.439999998</v>
      </c>
      <c r="H10" s="158">
        <f>G10/F10</f>
        <v>0.31171178643495628</v>
      </c>
    </row>
    <row r="11" spans="1:8" ht="24" customHeight="1" x14ac:dyDescent="0.25">
      <c r="A11" s="197" t="s">
        <v>242</v>
      </c>
      <c r="B11" s="527"/>
      <c r="C11" s="527"/>
      <c r="D11" s="426" t="s">
        <v>243</v>
      </c>
      <c r="E11" s="366">
        <v>16681900</v>
      </c>
      <c r="F11" s="134">
        <v>19307797</v>
      </c>
      <c r="G11" s="393">
        <v>2869880.04</v>
      </c>
      <c r="H11" s="151">
        <f t="shared" ref="H11:H12" si="0">G11/F11</f>
        <v>0.14863839929537276</v>
      </c>
    </row>
    <row r="12" spans="1:8" ht="27" customHeight="1" thickBot="1" x14ac:dyDescent="0.3">
      <c r="A12" s="200" t="s">
        <v>244</v>
      </c>
      <c r="B12" s="531"/>
      <c r="C12" s="531"/>
      <c r="D12" s="427" t="s">
        <v>245</v>
      </c>
      <c r="E12" s="277">
        <v>39643581</v>
      </c>
      <c r="F12" s="154">
        <v>60735839</v>
      </c>
      <c r="G12" s="393">
        <v>10862933.109999999</v>
      </c>
      <c r="H12" s="155">
        <f t="shared" si="0"/>
        <v>0.17885540545508888</v>
      </c>
    </row>
    <row r="13" spans="1:8" ht="26.25" customHeight="1" thickBot="1" x14ac:dyDescent="0.3">
      <c r="A13" s="499" t="s">
        <v>23</v>
      </c>
      <c r="B13" s="500"/>
      <c r="C13" s="500"/>
      <c r="D13" s="501"/>
      <c r="E13" s="163">
        <f>SUM(E10:E12)</f>
        <v>183481081</v>
      </c>
      <c r="F13" s="163">
        <f t="shared" ref="F13:G13" si="1">SUM(F10:F12)</f>
        <v>215322404</v>
      </c>
      <c r="G13" s="394">
        <f t="shared" si="1"/>
        <v>55900799.589999996</v>
      </c>
      <c r="H13" s="164">
        <f>G13/F13</f>
        <v>0.25961441332412394</v>
      </c>
    </row>
    <row r="14" spans="1:8" x14ac:dyDescent="0.25">
      <c r="A14" s="85" t="s">
        <v>413</v>
      </c>
      <c r="B14" s="85"/>
      <c r="C14" s="85"/>
      <c r="D14" s="1"/>
      <c r="E14" s="9"/>
      <c r="F14" s="9"/>
      <c r="G14" s="9"/>
      <c r="H14" s="47"/>
    </row>
    <row r="15" spans="1:8" ht="15.75" x14ac:dyDescent="0.25">
      <c r="A15" s="85" t="s">
        <v>426</v>
      </c>
      <c r="D15" s="1"/>
      <c r="E15" s="14"/>
      <c r="F15" s="14"/>
      <c r="G15" s="14"/>
      <c r="H15" s="46"/>
    </row>
    <row r="16" spans="1:8" x14ac:dyDescent="0.25">
      <c r="D16" s="1"/>
      <c r="E16" s="2"/>
      <c r="F16" s="2"/>
      <c r="G16" s="2"/>
      <c r="H16" s="45"/>
    </row>
    <row r="17" spans="4:8" x14ac:dyDescent="0.25">
      <c r="D17" s="1"/>
      <c r="E17" s="2"/>
      <c r="F17" s="2"/>
      <c r="G17" s="2"/>
      <c r="H17" s="45"/>
    </row>
    <row r="18" spans="4:8" x14ac:dyDescent="0.25">
      <c r="D18" s="1"/>
      <c r="E18" s="9"/>
      <c r="F18" s="9"/>
      <c r="G18" s="9"/>
      <c r="H18" s="47"/>
    </row>
    <row r="19" spans="4:8" x14ac:dyDescent="0.25">
      <c r="D19" s="1"/>
      <c r="E19" s="9"/>
      <c r="F19" s="9"/>
      <c r="G19" s="9"/>
      <c r="H19" s="47"/>
    </row>
    <row r="20" spans="4:8" x14ac:dyDescent="0.25">
      <c r="D20" s="1"/>
      <c r="E20" s="9"/>
      <c r="F20" s="9"/>
      <c r="G20" s="9"/>
      <c r="H20" s="47"/>
    </row>
    <row r="21" spans="4:8" x14ac:dyDescent="0.25">
      <c r="D21" s="1"/>
      <c r="E21" s="9"/>
      <c r="F21" s="9"/>
      <c r="G21" s="9"/>
      <c r="H21" s="47"/>
    </row>
    <row r="22" spans="4:8" x14ac:dyDescent="0.25">
      <c r="D22" s="1"/>
      <c r="E22" s="9"/>
      <c r="F22" s="9"/>
      <c r="G22" s="9"/>
      <c r="H22" s="47"/>
    </row>
    <row r="23" spans="4:8" x14ac:dyDescent="0.25">
      <c r="D23" s="1"/>
      <c r="E23" s="9"/>
      <c r="F23" s="9"/>
      <c r="G23" s="9"/>
      <c r="H23" s="47"/>
    </row>
    <row r="24" spans="4:8" x14ac:dyDescent="0.25">
      <c r="D24" s="1"/>
      <c r="E24" s="9"/>
      <c r="F24" s="9"/>
      <c r="G24" s="9"/>
      <c r="H24" s="47"/>
    </row>
    <row r="25" spans="4:8" ht="15.75" customHeight="1" x14ac:dyDescent="0.25">
      <c r="D25" s="1"/>
      <c r="E25" s="9"/>
      <c r="F25" s="9"/>
      <c r="G25" s="9"/>
      <c r="H25" s="47"/>
    </row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2">
    <mergeCell ref="A2:H2"/>
    <mergeCell ref="A3:H3"/>
    <mergeCell ref="A6:H6"/>
    <mergeCell ref="B8:B9"/>
    <mergeCell ref="C8:C9"/>
    <mergeCell ref="B10:B12"/>
    <mergeCell ref="C10:C12"/>
    <mergeCell ref="A13:D13"/>
    <mergeCell ref="E8:F8"/>
    <mergeCell ref="G8:H8"/>
    <mergeCell ref="D8:D9"/>
    <mergeCell ref="A8:A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8" tint="0.39997558519241921"/>
  </sheetPr>
  <dimension ref="A2:O978"/>
  <sheetViews>
    <sheetView showGridLines="0" zoomScaleNormal="100" workbookViewId="0">
      <selection activeCell="B20" sqref="B20"/>
    </sheetView>
  </sheetViews>
  <sheetFormatPr baseColWidth="10" defaultColWidth="14.42578125" defaultRowHeight="15" customHeight="1" x14ac:dyDescent="0.25"/>
  <cols>
    <col min="1" max="1" width="33.42578125" customWidth="1"/>
    <col min="2" max="2" width="14.5703125" customWidth="1"/>
    <col min="3" max="3" width="20.7109375" customWidth="1"/>
    <col min="4" max="4" width="48.28515625" customWidth="1"/>
    <col min="5" max="5" width="15.7109375" bestFit="1" customWidth="1"/>
    <col min="6" max="6" width="17.28515625" bestFit="1" customWidth="1"/>
    <col min="7" max="7" width="18.140625" customWidth="1"/>
    <col min="8" max="8" width="12.5703125" style="43" customWidth="1"/>
    <col min="9" max="15" width="10.7109375" customWidth="1"/>
  </cols>
  <sheetData>
    <row r="2" spans="1:15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15" ht="15" customHeight="1" x14ac:dyDescent="0.25">
      <c r="A3" s="529" t="s">
        <v>442</v>
      </c>
      <c r="B3" s="529"/>
      <c r="C3" s="529"/>
      <c r="D3" s="529"/>
      <c r="E3" s="529"/>
      <c r="F3" s="529"/>
      <c r="G3" s="529"/>
      <c r="H3" s="529"/>
    </row>
    <row r="6" spans="1:15" ht="20.25" customHeight="1" x14ac:dyDescent="0.25">
      <c r="A6" s="503" t="s">
        <v>347</v>
      </c>
      <c r="B6" s="503"/>
      <c r="C6" s="503"/>
      <c r="D6" s="503"/>
      <c r="E6" s="503"/>
      <c r="F6" s="503"/>
      <c r="G6" s="503"/>
      <c r="H6" s="503"/>
    </row>
    <row r="7" spans="1:15" ht="15.75" thickBot="1" x14ac:dyDescent="0.3"/>
    <row r="8" spans="1:15" ht="15.75" x14ac:dyDescent="0.25">
      <c r="A8" s="506" t="s">
        <v>0</v>
      </c>
      <c r="B8" s="618" t="s">
        <v>291</v>
      </c>
      <c r="C8" s="618" t="s">
        <v>292</v>
      </c>
      <c r="D8" s="508" t="s">
        <v>1</v>
      </c>
      <c r="E8" s="510" t="s">
        <v>2</v>
      </c>
      <c r="F8" s="510"/>
      <c r="G8" s="510" t="s">
        <v>135</v>
      </c>
      <c r="H8" s="614"/>
    </row>
    <row r="9" spans="1:15" ht="35.25" customHeight="1" thickBot="1" x14ac:dyDescent="0.3">
      <c r="A9" s="615"/>
      <c r="B9" s="619"/>
      <c r="C9" s="619"/>
      <c r="D9" s="509"/>
      <c r="E9" s="160" t="s">
        <v>4</v>
      </c>
      <c r="F9" s="160" t="s">
        <v>5</v>
      </c>
      <c r="G9" s="160" t="s">
        <v>6</v>
      </c>
      <c r="H9" s="161" t="s">
        <v>7</v>
      </c>
    </row>
    <row r="10" spans="1:15" ht="23.25" customHeight="1" x14ac:dyDescent="0.25">
      <c r="A10" s="196" t="s">
        <v>269</v>
      </c>
      <c r="B10" s="617" t="s">
        <v>325</v>
      </c>
      <c r="C10" s="617" t="s">
        <v>298</v>
      </c>
      <c r="D10" s="428" t="s">
        <v>44</v>
      </c>
      <c r="E10" s="276">
        <v>20925611</v>
      </c>
      <c r="F10" s="157">
        <v>41079429</v>
      </c>
      <c r="G10" s="157">
        <v>4780442.24</v>
      </c>
      <c r="H10" s="158">
        <f t="shared" ref="H10:H14" si="0">G10/F10</f>
        <v>0.11637070807386345</v>
      </c>
    </row>
    <row r="11" spans="1:15" ht="47.25" x14ac:dyDescent="0.25">
      <c r="A11" s="197" t="s">
        <v>268</v>
      </c>
      <c r="B11" s="527"/>
      <c r="C11" s="527"/>
      <c r="D11" s="422" t="s">
        <v>259</v>
      </c>
      <c r="E11" s="366">
        <v>1631750</v>
      </c>
      <c r="F11" s="134">
        <v>2175796</v>
      </c>
      <c r="G11" s="134">
        <v>551051.18999999994</v>
      </c>
      <c r="H11" s="158">
        <f t="shared" si="0"/>
        <v>0.25326418009776647</v>
      </c>
    </row>
    <row r="12" spans="1:15" ht="37.5" customHeight="1" x14ac:dyDescent="0.25">
      <c r="A12" s="197" t="s">
        <v>270</v>
      </c>
      <c r="B12" s="527"/>
      <c r="C12" s="527"/>
      <c r="D12" s="422" t="s">
        <v>260</v>
      </c>
      <c r="E12" s="366">
        <v>8465345</v>
      </c>
      <c r="F12" s="134">
        <v>23285101</v>
      </c>
      <c r="G12" s="134">
        <v>2470379.91</v>
      </c>
      <c r="H12" s="151">
        <f t="shared" si="0"/>
        <v>0.10609272899439003</v>
      </c>
    </row>
    <row r="13" spans="1:15" ht="36" customHeight="1" x14ac:dyDescent="0.25">
      <c r="A13" s="197" t="s">
        <v>271</v>
      </c>
      <c r="B13" s="527"/>
      <c r="C13" s="527"/>
      <c r="D13" s="422" t="s">
        <v>261</v>
      </c>
      <c r="E13" s="366">
        <v>2465994</v>
      </c>
      <c r="F13" s="134">
        <v>32671449</v>
      </c>
      <c r="G13" s="134">
        <v>780399.15</v>
      </c>
      <c r="H13" s="151">
        <f t="shared" si="0"/>
        <v>2.3886272996340017E-2</v>
      </c>
    </row>
    <row r="14" spans="1:15" ht="38.25" customHeight="1" thickBot="1" x14ac:dyDescent="0.3">
      <c r="A14" s="197" t="s">
        <v>272</v>
      </c>
      <c r="B14" s="527"/>
      <c r="C14" s="527"/>
      <c r="D14" s="422" t="s">
        <v>177</v>
      </c>
      <c r="E14" s="366">
        <v>31569300</v>
      </c>
      <c r="F14" s="134">
        <v>57788225</v>
      </c>
      <c r="G14" s="134">
        <v>10144451.4</v>
      </c>
      <c r="H14" s="151">
        <f t="shared" si="0"/>
        <v>0.17554530183268305</v>
      </c>
      <c r="I14" s="1"/>
      <c r="J14" s="1"/>
      <c r="K14" s="1"/>
      <c r="L14" s="1"/>
      <c r="M14" s="1"/>
      <c r="N14" s="1"/>
      <c r="O14" s="1"/>
    </row>
    <row r="15" spans="1:15" ht="20.25" customHeight="1" thickBot="1" x14ac:dyDescent="0.3">
      <c r="A15" s="620" t="s">
        <v>23</v>
      </c>
      <c r="B15" s="621"/>
      <c r="C15" s="621"/>
      <c r="D15" s="621"/>
      <c r="E15" s="163">
        <f>SUM(E10:E14)</f>
        <v>65058000</v>
      </c>
      <c r="F15" s="163">
        <f>SUM(F10:F14)</f>
        <v>157000000</v>
      </c>
      <c r="G15" s="163">
        <f>SUM(G10:G14)</f>
        <v>18726723.890000001</v>
      </c>
      <c r="H15" s="164">
        <f>+G15/F15</f>
        <v>0.11927849611464969</v>
      </c>
    </row>
    <row r="16" spans="1:15" ht="13.5" customHeight="1" x14ac:dyDescent="0.25">
      <c r="A16" s="85" t="s">
        <v>413</v>
      </c>
      <c r="C16" s="85"/>
      <c r="D16" s="1"/>
      <c r="E16" s="9"/>
      <c r="F16" s="9"/>
      <c r="G16" s="9"/>
      <c r="H16" s="47"/>
    </row>
    <row r="17" spans="1:8" x14ac:dyDescent="0.25">
      <c r="A17" s="430" t="s">
        <v>427</v>
      </c>
      <c r="D17" s="1"/>
      <c r="E17" s="5"/>
      <c r="F17" s="5"/>
      <c r="G17" s="5"/>
      <c r="H17" s="44"/>
    </row>
    <row r="18" spans="1:8" ht="15.75" customHeight="1" x14ac:dyDescent="0.25">
      <c r="D18" s="1"/>
      <c r="E18" s="9"/>
      <c r="F18" s="9"/>
      <c r="G18" s="9"/>
      <c r="H18" s="47"/>
    </row>
    <row r="19" spans="1:8" ht="15.75" customHeight="1" x14ac:dyDescent="0.25"/>
    <row r="20" spans="1:8" ht="15.75" customHeight="1" x14ac:dyDescent="0.25"/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12">
    <mergeCell ref="A2:H2"/>
    <mergeCell ref="A3:H3"/>
    <mergeCell ref="A15:D15"/>
    <mergeCell ref="A6:H6"/>
    <mergeCell ref="D8:D9"/>
    <mergeCell ref="A8:A9"/>
    <mergeCell ref="E8:F8"/>
    <mergeCell ref="G8:H8"/>
    <mergeCell ref="B8:B9"/>
    <mergeCell ref="C8:C9"/>
    <mergeCell ref="B10:B14"/>
    <mergeCell ref="C10:C14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1E4E79"/>
  </sheetPr>
  <dimension ref="A2:P997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7109375" customWidth="1"/>
    <col min="2" max="2" width="16.42578125" customWidth="1"/>
    <col min="3" max="3" width="16.7109375" bestFit="1" customWidth="1"/>
    <col min="4" max="4" width="56.85546875" customWidth="1"/>
    <col min="5" max="5" width="16.85546875" customWidth="1"/>
    <col min="6" max="6" width="15.7109375" bestFit="1" customWidth="1"/>
    <col min="7" max="7" width="17" bestFit="1" customWidth="1"/>
    <col min="8" max="8" width="12.7109375" style="43" customWidth="1"/>
    <col min="9" max="16" width="10.7109375" customWidth="1"/>
  </cols>
  <sheetData>
    <row r="2" spans="1:16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16" ht="15" customHeight="1" x14ac:dyDescent="0.25">
      <c r="A3" s="529" t="s">
        <v>442</v>
      </c>
      <c r="B3" s="529"/>
      <c r="C3" s="529"/>
      <c r="D3" s="529"/>
      <c r="E3" s="529"/>
      <c r="F3" s="529"/>
      <c r="G3" s="529"/>
      <c r="H3" s="529"/>
    </row>
    <row r="6" spans="1:16" ht="16.5" customHeight="1" x14ac:dyDescent="0.25">
      <c r="A6" s="503" t="s">
        <v>333</v>
      </c>
      <c r="B6" s="503"/>
      <c r="C6" s="503"/>
      <c r="D6" s="503"/>
      <c r="E6" s="503"/>
      <c r="F6" s="503"/>
      <c r="G6" s="503"/>
      <c r="H6" s="503"/>
    </row>
    <row r="7" spans="1:16" ht="15.75" thickBot="1" x14ac:dyDescent="0.3"/>
    <row r="8" spans="1:16" ht="20.25" customHeight="1" x14ac:dyDescent="0.25">
      <c r="A8" s="629" t="s">
        <v>0</v>
      </c>
      <c r="B8" s="631" t="s">
        <v>291</v>
      </c>
      <c r="C8" s="631" t="s">
        <v>292</v>
      </c>
      <c r="D8" s="625" t="s">
        <v>1</v>
      </c>
      <c r="E8" s="627" t="s">
        <v>2</v>
      </c>
      <c r="F8" s="524"/>
      <c r="G8" s="627" t="s">
        <v>135</v>
      </c>
      <c r="H8" s="628"/>
    </row>
    <row r="9" spans="1:16" ht="38.25" customHeight="1" thickBot="1" x14ac:dyDescent="0.3">
      <c r="A9" s="630"/>
      <c r="B9" s="632"/>
      <c r="C9" s="632"/>
      <c r="D9" s="626"/>
      <c r="E9" s="115" t="s">
        <v>4</v>
      </c>
      <c r="F9" s="115" t="s">
        <v>5</v>
      </c>
      <c r="G9" s="115" t="s">
        <v>6</v>
      </c>
      <c r="H9" s="127" t="s">
        <v>7</v>
      </c>
    </row>
    <row r="10" spans="1:16" ht="29.45" customHeight="1" x14ac:dyDescent="0.25">
      <c r="A10" s="196" t="s">
        <v>250</v>
      </c>
      <c r="B10" s="617" t="s">
        <v>326</v>
      </c>
      <c r="C10" s="617" t="s">
        <v>298</v>
      </c>
      <c r="D10" s="425" t="s">
        <v>185</v>
      </c>
      <c r="E10" s="157">
        <v>23997209</v>
      </c>
      <c r="F10" s="157">
        <v>24624112</v>
      </c>
      <c r="G10" s="157">
        <v>5547558.0199999996</v>
      </c>
      <c r="H10" s="158">
        <f t="shared" ref="H10:H14" si="0">G10/F10</f>
        <v>0.22528966811067133</v>
      </c>
    </row>
    <row r="11" spans="1:16" ht="29.45" customHeight="1" x14ac:dyDescent="0.25">
      <c r="A11" s="197" t="s">
        <v>249</v>
      </c>
      <c r="B11" s="527"/>
      <c r="C11" s="527"/>
      <c r="D11" s="426" t="s">
        <v>278</v>
      </c>
      <c r="E11" s="134">
        <v>9294228</v>
      </c>
      <c r="F11" s="134">
        <v>8987909</v>
      </c>
      <c r="G11" s="134">
        <v>2007495.23</v>
      </c>
      <c r="H11" s="151">
        <f t="shared" si="0"/>
        <v>0.22335509071131004</v>
      </c>
      <c r="I11" s="1"/>
      <c r="J11" s="1"/>
      <c r="K11" s="1"/>
      <c r="L11" s="1"/>
      <c r="M11" s="1"/>
      <c r="N11" s="1"/>
      <c r="O11" s="1"/>
      <c r="P11" s="1"/>
    </row>
    <row r="12" spans="1:16" ht="29.45" customHeight="1" x14ac:dyDescent="0.25">
      <c r="A12" s="197" t="s">
        <v>251</v>
      </c>
      <c r="B12" s="527"/>
      <c r="C12" s="527"/>
      <c r="D12" s="426" t="s">
        <v>381</v>
      </c>
      <c r="E12" s="134">
        <v>2767886</v>
      </c>
      <c r="F12" s="134">
        <v>1979658</v>
      </c>
      <c r="G12" s="134">
        <v>515610.86</v>
      </c>
      <c r="H12" s="151">
        <f t="shared" si="0"/>
        <v>0.26045451285019938</v>
      </c>
    </row>
    <row r="13" spans="1:16" ht="29.45" customHeight="1" x14ac:dyDescent="0.25">
      <c r="A13" s="197" t="s">
        <v>252</v>
      </c>
      <c r="B13" s="527"/>
      <c r="C13" s="527"/>
      <c r="D13" s="426" t="s">
        <v>178</v>
      </c>
      <c r="E13" s="134">
        <v>2345185</v>
      </c>
      <c r="F13" s="134">
        <v>2311879</v>
      </c>
      <c r="G13" s="134">
        <v>557993.85</v>
      </c>
      <c r="H13" s="151">
        <f t="shared" si="0"/>
        <v>0.24135945263571318</v>
      </c>
    </row>
    <row r="14" spans="1:16" ht="29.45" customHeight="1" thickBot="1" x14ac:dyDescent="0.3">
      <c r="A14" s="200" t="s">
        <v>253</v>
      </c>
      <c r="B14" s="531"/>
      <c r="C14" s="531"/>
      <c r="D14" s="427" t="s">
        <v>186</v>
      </c>
      <c r="E14" s="154">
        <v>595492</v>
      </c>
      <c r="F14" s="154">
        <v>1096442</v>
      </c>
      <c r="G14" s="154">
        <v>271981.40000000002</v>
      </c>
      <c r="H14" s="155">
        <f t="shared" si="0"/>
        <v>0.24805817361976285</v>
      </c>
    </row>
    <row r="15" spans="1:16" ht="24.6" customHeight="1" thickBot="1" x14ac:dyDescent="0.3">
      <c r="A15" s="622" t="s">
        <v>23</v>
      </c>
      <c r="B15" s="623"/>
      <c r="C15" s="623"/>
      <c r="D15" s="624"/>
      <c r="E15" s="354">
        <f>SUM(E10:E14)</f>
        <v>39000000</v>
      </c>
      <c r="F15" s="354">
        <f t="shared" ref="F15:G15" si="1">SUM(F10:F14)</f>
        <v>39000000</v>
      </c>
      <c r="G15" s="354">
        <f t="shared" si="1"/>
        <v>8900639.3600000013</v>
      </c>
      <c r="H15" s="388">
        <f>G15/F15</f>
        <v>0.22822152205128207</v>
      </c>
    </row>
    <row r="16" spans="1:16" x14ac:dyDescent="0.25">
      <c r="A16" s="85" t="s">
        <v>414</v>
      </c>
      <c r="C16" s="194"/>
      <c r="D16" s="194"/>
      <c r="E16" s="128"/>
      <c r="F16" s="128"/>
      <c r="G16" s="129"/>
      <c r="H16" s="130"/>
    </row>
    <row r="17" spans="1:8" ht="15.75" x14ac:dyDescent="0.25">
      <c r="A17" s="430" t="s">
        <v>428</v>
      </c>
      <c r="D17" s="1"/>
      <c r="E17" s="15"/>
      <c r="F17" s="15"/>
      <c r="G17" s="15"/>
      <c r="H17" s="48"/>
    </row>
    <row r="18" spans="1:8" ht="15.75" customHeight="1" x14ac:dyDescent="0.25">
      <c r="D18" s="1"/>
      <c r="E18" s="9"/>
      <c r="F18" s="9"/>
      <c r="H18" s="47"/>
    </row>
    <row r="19" spans="1:8" ht="15.75" customHeight="1" x14ac:dyDescent="0.25"/>
    <row r="20" spans="1:8" ht="15.75" customHeight="1" x14ac:dyDescent="0.25"/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2">
    <mergeCell ref="A2:H2"/>
    <mergeCell ref="A3:H3"/>
    <mergeCell ref="A15:D15"/>
    <mergeCell ref="A6:H6"/>
    <mergeCell ref="D8:D9"/>
    <mergeCell ref="G8:H8"/>
    <mergeCell ref="E8:F8"/>
    <mergeCell ref="A8:A9"/>
    <mergeCell ref="B8:B9"/>
    <mergeCell ref="C8:C9"/>
    <mergeCell ref="B10:B14"/>
    <mergeCell ref="C10:C14"/>
  </mergeCells>
  <pageMargins left="0.51181102362204722" right="0.31496062992125984" top="0.98425196850393704" bottom="0.74803149606299213" header="0" footer="0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E75B5"/>
  </sheetPr>
  <dimension ref="A2:H1006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4.85546875" customWidth="1"/>
    <col min="3" max="3" width="16.7109375" bestFit="1" customWidth="1"/>
    <col min="4" max="4" width="48.42578125" customWidth="1"/>
    <col min="5" max="6" width="18.7109375" bestFit="1" customWidth="1"/>
    <col min="7" max="7" width="19.5703125" customWidth="1"/>
    <col min="8" max="8" width="11.42578125" style="3" customWidth="1"/>
    <col min="9" max="9" width="15.28515625" customWidth="1"/>
    <col min="10" max="18" width="10.7109375" customWidth="1"/>
  </cols>
  <sheetData>
    <row r="2" spans="1:8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8" ht="15" customHeight="1" x14ac:dyDescent="0.25">
      <c r="A3" s="482" t="s">
        <v>445</v>
      </c>
      <c r="B3" s="482"/>
      <c r="C3" s="482"/>
      <c r="D3" s="482"/>
      <c r="E3" s="482"/>
      <c r="F3" s="482"/>
      <c r="G3" s="482"/>
      <c r="H3" s="482"/>
    </row>
    <row r="4" spans="1:8" ht="15" customHeight="1" x14ac:dyDescent="0.25">
      <c r="H4"/>
    </row>
    <row r="5" spans="1:8" ht="15" customHeight="1" x14ac:dyDescent="0.25">
      <c r="H5"/>
    </row>
    <row r="6" spans="1:8" ht="19.5" customHeight="1" x14ac:dyDescent="0.25">
      <c r="A6" s="483" t="s">
        <v>342</v>
      </c>
      <c r="B6" s="483"/>
      <c r="C6" s="483"/>
      <c r="D6" s="483"/>
      <c r="E6" s="483"/>
      <c r="F6" s="483"/>
      <c r="G6" s="483"/>
      <c r="H6" s="483"/>
    </row>
    <row r="7" spans="1:8" ht="15" customHeight="1" thickBot="1" x14ac:dyDescent="0.3">
      <c r="H7"/>
    </row>
    <row r="8" spans="1:8" ht="15.75" x14ac:dyDescent="0.25">
      <c r="A8" s="484" t="s">
        <v>0</v>
      </c>
      <c r="B8" s="491" t="s">
        <v>291</v>
      </c>
      <c r="C8" s="491" t="s">
        <v>292</v>
      </c>
      <c r="D8" s="489" t="s">
        <v>1</v>
      </c>
      <c r="E8" s="486" t="s">
        <v>2</v>
      </c>
      <c r="F8" s="487"/>
      <c r="G8" s="486" t="s">
        <v>135</v>
      </c>
      <c r="H8" s="488"/>
    </row>
    <row r="9" spans="1:8" ht="38.25" customHeight="1" thickBot="1" x14ac:dyDescent="0.3">
      <c r="A9" s="485"/>
      <c r="B9" s="492"/>
      <c r="C9" s="492"/>
      <c r="D9" s="490"/>
      <c r="E9" s="168" t="s">
        <v>4</v>
      </c>
      <c r="F9" s="168" t="s">
        <v>5</v>
      </c>
      <c r="G9" s="168" t="s">
        <v>6</v>
      </c>
      <c r="H9" s="169" t="s">
        <v>7</v>
      </c>
    </row>
    <row r="10" spans="1:8" ht="48.75" customHeight="1" thickBot="1" x14ac:dyDescent="0.3">
      <c r="A10" s="303" t="s">
        <v>222</v>
      </c>
      <c r="B10" s="304" t="s">
        <v>293</v>
      </c>
      <c r="C10" s="305" t="s">
        <v>294</v>
      </c>
      <c r="D10" s="407" t="s">
        <v>223</v>
      </c>
      <c r="E10" s="360">
        <v>1896550</v>
      </c>
      <c r="F10" s="306">
        <v>1896550</v>
      </c>
      <c r="G10" s="306">
        <v>755181.78</v>
      </c>
      <c r="H10" s="307">
        <f>G10/F10</f>
        <v>0.3981871187155625</v>
      </c>
    </row>
    <row r="11" spans="1:8" ht="45.75" thickBot="1" x14ac:dyDescent="0.3">
      <c r="A11" s="303" t="s">
        <v>224</v>
      </c>
      <c r="B11" s="304" t="s">
        <v>295</v>
      </c>
      <c r="C11" s="305" t="s">
        <v>296</v>
      </c>
      <c r="D11" s="407" t="s">
        <v>225</v>
      </c>
      <c r="E11" s="360">
        <v>2726550</v>
      </c>
      <c r="F11" s="306">
        <v>2726550</v>
      </c>
      <c r="G11" s="306">
        <v>775575</v>
      </c>
      <c r="H11" s="307">
        <f t="shared" ref="H11:H18" si="0">G11/F11</f>
        <v>0.28445288001320351</v>
      </c>
    </row>
    <row r="12" spans="1:8" ht="36.75" customHeight="1" thickBot="1" x14ac:dyDescent="0.3">
      <c r="A12" s="303" t="s">
        <v>226</v>
      </c>
      <c r="B12" s="304" t="s">
        <v>297</v>
      </c>
      <c r="C12" s="305" t="s">
        <v>298</v>
      </c>
      <c r="D12" s="407" t="s">
        <v>227</v>
      </c>
      <c r="E12" s="360">
        <v>53560255</v>
      </c>
      <c r="F12" s="306">
        <v>60842882</v>
      </c>
      <c r="G12" s="306">
        <v>5772098.1699999999</v>
      </c>
      <c r="H12" s="307">
        <f t="shared" si="0"/>
        <v>9.4868914493563924E-2</v>
      </c>
    </row>
    <row r="13" spans="1:8" ht="41.25" customHeight="1" x14ac:dyDescent="0.25">
      <c r="A13" s="247" t="s">
        <v>228</v>
      </c>
      <c r="B13" s="493" t="s">
        <v>299</v>
      </c>
      <c r="C13" s="493" t="s">
        <v>298</v>
      </c>
      <c r="D13" s="408" t="s">
        <v>140</v>
      </c>
      <c r="E13" s="361">
        <v>133685548</v>
      </c>
      <c r="F13" s="248">
        <v>133685548</v>
      </c>
      <c r="G13" s="248">
        <v>2599718.31</v>
      </c>
      <c r="H13" s="249">
        <f t="shared" si="0"/>
        <v>1.9446517210671119E-2</v>
      </c>
    </row>
    <row r="14" spans="1:8" ht="34.5" customHeight="1" x14ac:dyDescent="0.25">
      <c r="A14" s="193" t="s">
        <v>229</v>
      </c>
      <c r="B14" s="494"/>
      <c r="C14" s="494"/>
      <c r="D14" s="409" t="s">
        <v>10</v>
      </c>
      <c r="E14" s="362">
        <v>644977080</v>
      </c>
      <c r="F14" s="166">
        <v>659124527</v>
      </c>
      <c r="G14" s="166">
        <v>216837192.55000001</v>
      </c>
      <c r="H14" s="167">
        <f t="shared" si="0"/>
        <v>0.32897758112102543</v>
      </c>
    </row>
    <row r="15" spans="1:8" ht="22.5" customHeight="1" x14ac:dyDescent="0.25">
      <c r="A15" s="193" t="s">
        <v>230</v>
      </c>
      <c r="B15" s="494"/>
      <c r="C15" s="494"/>
      <c r="D15" s="409" t="s">
        <v>11</v>
      </c>
      <c r="E15" s="362">
        <v>2427416560</v>
      </c>
      <c r="F15" s="166">
        <v>2532853072</v>
      </c>
      <c r="G15" s="166">
        <v>899457593.24000001</v>
      </c>
      <c r="H15" s="167">
        <f t="shared" si="0"/>
        <v>0.3551163718035043</v>
      </c>
    </row>
    <row r="16" spans="1:8" ht="31.5" x14ac:dyDescent="0.25">
      <c r="A16" s="193" t="s">
        <v>365</v>
      </c>
      <c r="B16" s="494"/>
      <c r="C16" s="494"/>
      <c r="D16" s="409" t="s">
        <v>358</v>
      </c>
      <c r="E16" s="362">
        <v>322470000</v>
      </c>
      <c r="F16" s="166">
        <v>350416106</v>
      </c>
      <c r="G16" s="166">
        <v>136934939.27000001</v>
      </c>
      <c r="H16" s="167">
        <f t="shared" si="0"/>
        <v>0.39077809759691812</v>
      </c>
    </row>
    <row r="17" spans="1:8" ht="32.25" thickBot="1" x14ac:dyDescent="0.3">
      <c r="A17" s="250" t="s">
        <v>366</v>
      </c>
      <c r="B17" s="495"/>
      <c r="C17" s="495"/>
      <c r="D17" s="410" t="s">
        <v>359</v>
      </c>
      <c r="E17" s="363">
        <v>44469360</v>
      </c>
      <c r="F17" s="251">
        <v>50739295</v>
      </c>
      <c r="G17" s="252">
        <v>18296208.289999999</v>
      </c>
      <c r="H17" s="253">
        <f t="shared" si="0"/>
        <v>0.36059248142884126</v>
      </c>
    </row>
    <row r="18" spans="1:8" ht="26.25" customHeight="1" thickBot="1" x14ac:dyDescent="0.3">
      <c r="A18" s="479" t="s">
        <v>23</v>
      </c>
      <c r="B18" s="480"/>
      <c r="C18" s="480"/>
      <c r="D18" s="480"/>
      <c r="E18" s="286">
        <f>SUM(E10:E17)</f>
        <v>3631201903</v>
      </c>
      <c r="F18" s="286">
        <f t="shared" ref="F18:G18" si="1">SUM(F10:F17)</f>
        <v>3792284530</v>
      </c>
      <c r="G18" s="286">
        <f t="shared" si="1"/>
        <v>1281428506.6099999</v>
      </c>
      <c r="H18" s="246">
        <f t="shared" si="0"/>
        <v>0.33790410410212546</v>
      </c>
    </row>
    <row r="19" spans="1:8" ht="15.75" x14ac:dyDescent="0.25">
      <c r="A19" s="85" t="s">
        <v>413</v>
      </c>
      <c r="C19" s="85"/>
      <c r="D19" s="86"/>
      <c r="E19" s="14"/>
      <c r="F19" s="14"/>
      <c r="G19" s="14"/>
      <c r="H19" s="46"/>
    </row>
    <row r="20" spans="1:8" x14ac:dyDescent="0.25">
      <c r="A20" s="436" t="s">
        <v>422</v>
      </c>
      <c r="D20" s="1"/>
      <c r="E20" s="2"/>
      <c r="F20" s="2"/>
    </row>
    <row r="21" spans="1:8" x14ac:dyDescent="0.25">
      <c r="D21" s="1"/>
      <c r="E21" s="2"/>
      <c r="F21" s="2"/>
    </row>
    <row r="22" spans="1:8" x14ac:dyDescent="0.25">
      <c r="D22" s="1"/>
      <c r="E22" s="2"/>
      <c r="F22" s="2"/>
    </row>
    <row r="23" spans="1:8" x14ac:dyDescent="0.25">
      <c r="D23" s="1"/>
      <c r="E23" s="2"/>
      <c r="F23" s="2"/>
    </row>
    <row r="24" spans="1:8" x14ac:dyDescent="0.25">
      <c r="D24" s="1"/>
      <c r="E24" s="2"/>
      <c r="F24" s="2"/>
    </row>
    <row r="25" spans="1:8" x14ac:dyDescent="0.25">
      <c r="D25" s="1"/>
      <c r="E25" s="2"/>
      <c r="F25" s="2"/>
    </row>
    <row r="26" spans="1:8" x14ac:dyDescent="0.25">
      <c r="D26" s="1"/>
      <c r="E26" s="2"/>
      <c r="F26" s="2"/>
    </row>
    <row r="27" spans="1:8" ht="15.75" customHeight="1" x14ac:dyDescent="0.25">
      <c r="D27" s="1"/>
      <c r="E27" s="2"/>
      <c r="F27" s="2"/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2">
    <mergeCell ref="A18:D18"/>
    <mergeCell ref="A2:H2"/>
    <mergeCell ref="A3:H3"/>
    <mergeCell ref="A6:H6"/>
    <mergeCell ref="A8:A9"/>
    <mergeCell ref="E8:F8"/>
    <mergeCell ref="G8:H8"/>
    <mergeCell ref="D8:D9"/>
    <mergeCell ref="B8:B9"/>
    <mergeCell ref="C8:C9"/>
    <mergeCell ref="B13:B17"/>
    <mergeCell ref="C13:C17"/>
  </mergeCells>
  <printOptions horizontalCentered="1"/>
  <pageMargins left="0.11811023622047245" right="0.31496062992125984" top="0.98425196850393704" bottom="0.74803149606299213" header="0" footer="0"/>
  <pageSetup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1E4E79"/>
  </sheetPr>
  <dimension ref="A2:H961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4.85546875" customWidth="1"/>
    <col min="3" max="3" width="16.7109375" bestFit="1" customWidth="1"/>
    <col min="4" max="4" width="44.85546875" customWidth="1"/>
    <col min="5" max="6" width="18.42578125" bestFit="1" customWidth="1"/>
    <col min="7" max="7" width="17" customWidth="1"/>
    <col min="8" max="8" width="12.28515625" style="43" customWidth="1"/>
    <col min="9" max="10" width="10.7109375" customWidth="1"/>
  </cols>
  <sheetData>
    <row r="2" spans="1:8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8" ht="15" customHeight="1" x14ac:dyDescent="0.25">
      <c r="A3" s="529" t="s">
        <v>446</v>
      </c>
      <c r="B3" s="529"/>
      <c r="C3" s="529"/>
      <c r="D3" s="529"/>
      <c r="E3" s="529"/>
      <c r="F3" s="529"/>
      <c r="G3" s="529"/>
      <c r="H3" s="529"/>
    </row>
    <row r="6" spans="1:8" ht="17.25" customHeight="1" x14ac:dyDescent="0.25">
      <c r="A6" s="503" t="s">
        <v>334</v>
      </c>
      <c r="B6" s="503"/>
      <c r="C6" s="503"/>
      <c r="D6" s="503"/>
      <c r="E6" s="503"/>
      <c r="F6" s="503"/>
      <c r="G6" s="503"/>
      <c r="H6" s="503"/>
    </row>
    <row r="7" spans="1:8" ht="15.75" thickBot="1" x14ac:dyDescent="0.3"/>
    <row r="8" spans="1:8" ht="21" customHeight="1" x14ac:dyDescent="0.25">
      <c r="A8" s="634" t="s">
        <v>0</v>
      </c>
      <c r="B8" s="639" t="s">
        <v>291</v>
      </c>
      <c r="C8" s="639" t="s">
        <v>292</v>
      </c>
      <c r="D8" s="637" t="s">
        <v>363</v>
      </c>
      <c r="E8" s="522" t="s">
        <v>2</v>
      </c>
      <c r="F8" s="636"/>
      <c r="G8" s="522" t="s">
        <v>135</v>
      </c>
      <c r="H8" s="633"/>
    </row>
    <row r="9" spans="1:8" ht="30" customHeight="1" thickBot="1" x14ac:dyDescent="0.3">
      <c r="A9" s="635"/>
      <c r="B9" s="539"/>
      <c r="C9" s="539"/>
      <c r="D9" s="638"/>
      <c r="E9" s="115" t="s">
        <v>4</v>
      </c>
      <c r="F9" s="115" t="s">
        <v>5</v>
      </c>
      <c r="G9" s="115" t="s">
        <v>6</v>
      </c>
      <c r="H9" s="127" t="s">
        <v>7</v>
      </c>
    </row>
    <row r="10" spans="1:8" ht="33" customHeight="1" x14ac:dyDescent="0.25">
      <c r="A10" s="196" t="s">
        <v>189</v>
      </c>
      <c r="B10" s="640" t="s">
        <v>327</v>
      </c>
      <c r="C10" s="643" t="s">
        <v>298</v>
      </c>
      <c r="D10" s="425" t="s">
        <v>190</v>
      </c>
      <c r="E10" s="157">
        <v>2449690</v>
      </c>
      <c r="F10" s="156">
        <v>2911997</v>
      </c>
      <c r="G10" s="157">
        <v>1077505.3400000001</v>
      </c>
      <c r="H10" s="158">
        <f>G10/F10</f>
        <v>0.37002281939164089</v>
      </c>
    </row>
    <row r="11" spans="1:8" ht="33" customHeight="1" x14ac:dyDescent="0.25">
      <c r="A11" s="196" t="s">
        <v>191</v>
      </c>
      <c r="B11" s="641"/>
      <c r="C11" s="617"/>
      <c r="D11" s="425" t="s">
        <v>192</v>
      </c>
      <c r="E11" s="157">
        <v>2926228</v>
      </c>
      <c r="F11" s="156">
        <v>2230726</v>
      </c>
      <c r="G11" s="157">
        <v>501822.2</v>
      </c>
      <c r="H11" s="158">
        <f>G11/F11</f>
        <v>0.22495913886331176</v>
      </c>
    </row>
    <row r="12" spans="1:8" ht="33" customHeight="1" x14ac:dyDescent="0.25">
      <c r="A12" s="196" t="s">
        <v>187</v>
      </c>
      <c r="B12" s="641" t="s">
        <v>315</v>
      </c>
      <c r="C12" s="531" t="s">
        <v>298</v>
      </c>
      <c r="D12" s="425" t="s">
        <v>44</v>
      </c>
      <c r="E12" s="157">
        <v>191108005</v>
      </c>
      <c r="F12" s="156">
        <v>45428847</v>
      </c>
      <c r="G12" s="157">
        <v>9594541.75</v>
      </c>
      <c r="H12" s="158">
        <f>G12/F12</f>
        <v>0.21119932341668279</v>
      </c>
    </row>
    <row r="13" spans="1:8" ht="47.25" x14ac:dyDescent="0.25">
      <c r="A13" s="197" t="s">
        <v>415</v>
      </c>
      <c r="B13" s="642"/>
      <c r="C13" s="643"/>
      <c r="D13" s="426" t="s">
        <v>417</v>
      </c>
      <c r="E13" s="134">
        <v>3024000</v>
      </c>
      <c r="F13" s="406">
        <v>3024000</v>
      </c>
      <c r="G13" s="134">
        <v>0</v>
      </c>
      <c r="H13" s="158">
        <f t="shared" ref="H13:H14" si="0">G13/F13</f>
        <v>0</v>
      </c>
    </row>
    <row r="14" spans="1:8" ht="33" customHeight="1" x14ac:dyDescent="0.25">
      <c r="A14" s="197" t="s">
        <v>416</v>
      </c>
      <c r="B14" s="642"/>
      <c r="C14" s="643"/>
      <c r="D14" s="433" t="s">
        <v>418</v>
      </c>
      <c r="E14" s="157">
        <v>2017995</v>
      </c>
      <c r="F14" s="405">
        <v>2017995</v>
      </c>
      <c r="G14" s="289">
        <v>0</v>
      </c>
      <c r="H14" s="158">
        <f t="shared" si="0"/>
        <v>0</v>
      </c>
    </row>
    <row r="15" spans="1:8" ht="33" customHeight="1" thickBot="1" x14ac:dyDescent="0.3">
      <c r="A15" s="200" t="s">
        <v>188</v>
      </c>
      <c r="B15" s="642"/>
      <c r="C15" s="643"/>
      <c r="D15" s="427" t="s">
        <v>279</v>
      </c>
      <c r="E15" s="157">
        <v>53000000</v>
      </c>
      <c r="F15" s="162">
        <v>17000000</v>
      </c>
      <c r="G15" s="154">
        <v>0</v>
      </c>
      <c r="H15" s="155">
        <f>G15/F15</f>
        <v>0</v>
      </c>
    </row>
    <row r="16" spans="1:8" ht="24.75" customHeight="1" thickBot="1" x14ac:dyDescent="0.3">
      <c r="A16" s="620" t="s">
        <v>23</v>
      </c>
      <c r="B16" s="621"/>
      <c r="C16" s="621"/>
      <c r="D16" s="621"/>
      <c r="E16" s="163">
        <f>SUM(E10:E15)</f>
        <v>254525918</v>
      </c>
      <c r="F16" s="163">
        <f t="shared" ref="F16:G16" si="1">SUM(F10:F15)</f>
        <v>72613565</v>
      </c>
      <c r="G16" s="163">
        <f t="shared" si="1"/>
        <v>11173869.289999999</v>
      </c>
      <c r="H16" s="164">
        <f>G16/F16</f>
        <v>0.15388129325422872</v>
      </c>
    </row>
    <row r="17" spans="1:8" ht="15.75" customHeight="1" x14ac:dyDescent="0.25">
      <c r="A17" s="85" t="s">
        <v>414</v>
      </c>
      <c r="D17" s="1"/>
      <c r="E17" s="9"/>
      <c r="F17" s="9"/>
      <c r="G17" s="16"/>
      <c r="H17" s="47"/>
    </row>
    <row r="18" spans="1:8" ht="15.75" customHeight="1" x14ac:dyDescent="0.25">
      <c r="A18" s="429" t="s">
        <v>429</v>
      </c>
      <c r="D18" s="1"/>
      <c r="E18" s="9"/>
      <c r="F18" s="9"/>
      <c r="G18" s="16"/>
      <c r="H18" s="47"/>
    </row>
    <row r="19" spans="1:8" ht="15.75" customHeight="1" x14ac:dyDescent="0.25">
      <c r="D19" s="1"/>
      <c r="E19" s="9"/>
      <c r="F19" s="9"/>
      <c r="G19" s="16"/>
      <c r="H19" s="47"/>
    </row>
    <row r="20" spans="1:8" ht="15.75" customHeight="1" x14ac:dyDescent="0.25">
      <c r="D20" s="1"/>
      <c r="E20" s="15"/>
      <c r="F20" s="15"/>
      <c r="G20" s="15"/>
      <c r="H20" s="48"/>
    </row>
    <row r="21" spans="1:8" ht="15.75" customHeight="1" x14ac:dyDescent="0.25">
      <c r="D21" s="1"/>
      <c r="E21" s="9"/>
      <c r="F21" s="9"/>
      <c r="H21" s="47"/>
    </row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mergeCells count="14">
    <mergeCell ref="A16:D16"/>
    <mergeCell ref="A2:H2"/>
    <mergeCell ref="A3:H3"/>
    <mergeCell ref="A6:H6"/>
    <mergeCell ref="G8:H8"/>
    <mergeCell ref="A8:A9"/>
    <mergeCell ref="E8:F8"/>
    <mergeCell ref="D8:D9"/>
    <mergeCell ref="B8:B9"/>
    <mergeCell ref="C8:C9"/>
    <mergeCell ref="B10:B11"/>
    <mergeCell ref="B12:B15"/>
    <mergeCell ref="C10:C11"/>
    <mergeCell ref="C12:C15"/>
  </mergeCells>
  <pageMargins left="0.51181102362204722" right="0.31496062992125984" top="0.98425196850393704" bottom="0.74803149606299213" header="0" footer="0"/>
  <pageSetup scale="6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1E4E79"/>
  </sheetPr>
  <dimension ref="A1:H1003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5703125" customWidth="1"/>
    <col min="2" max="2" width="21.28515625" customWidth="1"/>
    <col min="3" max="3" width="16.7109375" bestFit="1" customWidth="1"/>
    <col min="4" max="4" width="39" bestFit="1" customWidth="1"/>
    <col min="5" max="5" width="17" bestFit="1" customWidth="1"/>
    <col min="6" max="6" width="15.7109375" bestFit="1" customWidth="1"/>
    <col min="7" max="7" width="15.42578125" customWidth="1"/>
    <col min="8" max="8" width="13.42578125" customWidth="1"/>
  </cols>
  <sheetData>
    <row r="1" spans="1:8" s="131" customFormat="1" ht="15" customHeight="1" x14ac:dyDescent="0.25"/>
    <row r="2" spans="1:8" s="131" customFormat="1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8" s="131" customFormat="1" ht="15" customHeight="1" x14ac:dyDescent="0.25">
      <c r="A3" s="529" t="s">
        <v>442</v>
      </c>
      <c r="B3" s="529"/>
      <c r="C3" s="529"/>
      <c r="D3" s="529"/>
      <c r="E3" s="529"/>
      <c r="F3" s="529"/>
      <c r="G3" s="529"/>
      <c r="H3" s="529"/>
    </row>
    <row r="6" spans="1:8" ht="19.5" customHeight="1" x14ac:dyDescent="0.25">
      <c r="A6" s="503" t="s">
        <v>337</v>
      </c>
      <c r="B6" s="503"/>
      <c r="C6" s="503"/>
      <c r="D6" s="503"/>
      <c r="E6" s="503"/>
      <c r="F6" s="503"/>
      <c r="G6" s="503"/>
      <c r="H6" s="503"/>
    </row>
    <row r="7" spans="1:8" ht="15.75" thickBot="1" x14ac:dyDescent="0.3"/>
    <row r="8" spans="1:8" ht="15.75" x14ac:dyDescent="0.25">
      <c r="A8" s="644" t="s">
        <v>0</v>
      </c>
      <c r="B8" s="508" t="s">
        <v>291</v>
      </c>
      <c r="C8" s="508" t="s">
        <v>292</v>
      </c>
      <c r="D8" s="508" t="s">
        <v>1</v>
      </c>
      <c r="E8" s="510" t="s">
        <v>2</v>
      </c>
      <c r="F8" s="510"/>
      <c r="G8" s="510" t="s">
        <v>135</v>
      </c>
      <c r="H8" s="614"/>
    </row>
    <row r="9" spans="1:8" ht="29.25" customHeight="1" thickBot="1" x14ac:dyDescent="0.3">
      <c r="A9" s="645"/>
      <c r="B9" s="515"/>
      <c r="C9" s="515"/>
      <c r="D9" s="515"/>
      <c r="E9" s="160" t="s">
        <v>4</v>
      </c>
      <c r="F9" s="160" t="s">
        <v>5</v>
      </c>
      <c r="G9" s="160" t="s">
        <v>6</v>
      </c>
      <c r="H9" s="161" t="s">
        <v>7</v>
      </c>
    </row>
    <row r="10" spans="1:8" ht="33.6" customHeight="1" x14ac:dyDescent="0.25">
      <c r="A10" s="196" t="s">
        <v>287</v>
      </c>
      <c r="B10" s="617" t="s">
        <v>330</v>
      </c>
      <c r="C10" s="617" t="s">
        <v>298</v>
      </c>
      <c r="D10" s="421" t="s">
        <v>273</v>
      </c>
      <c r="E10" s="149">
        <v>39298743</v>
      </c>
      <c r="F10" s="182">
        <v>39298743</v>
      </c>
      <c r="G10" s="182">
        <v>716112.76</v>
      </c>
      <c r="H10" s="158">
        <f>G10/F10</f>
        <v>1.8222281562542599E-2</v>
      </c>
    </row>
    <row r="11" spans="1:8" ht="33.75" customHeight="1" x14ac:dyDescent="0.25">
      <c r="A11" s="197" t="s">
        <v>288</v>
      </c>
      <c r="B11" s="527"/>
      <c r="C11" s="527"/>
      <c r="D11" s="417" t="s">
        <v>397</v>
      </c>
      <c r="E11" s="149">
        <v>30304186</v>
      </c>
      <c r="F11" s="149">
        <v>30304186</v>
      </c>
      <c r="G11" s="182">
        <v>765918.15</v>
      </c>
      <c r="H11" s="151">
        <f>G11/F11</f>
        <v>2.5274335037410344E-2</v>
      </c>
    </row>
    <row r="12" spans="1:8" ht="65.25" customHeight="1" thickBot="1" x14ac:dyDescent="0.3">
      <c r="A12" s="200" t="s">
        <v>289</v>
      </c>
      <c r="B12" s="358" t="s">
        <v>331</v>
      </c>
      <c r="C12" s="358" t="s">
        <v>298</v>
      </c>
      <c r="D12" s="427" t="s">
        <v>274</v>
      </c>
      <c r="E12" s="208">
        <v>18200394</v>
      </c>
      <c r="F12" s="208">
        <v>18200394</v>
      </c>
      <c r="G12" s="182">
        <v>1514738.35</v>
      </c>
      <c r="H12" s="155">
        <f t="shared" ref="H12" si="0">G12/F12</f>
        <v>8.3225580171506178E-2</v>
      </c>
    </row>
    <row r="13" spans="1:8" ht="24" customHeight="1" thickBot="1" x14ac:dyDescent="0.3">
      <c r="A13" s="535" t="s">
        <v>23</v>
      </c>
      <c r="B13" s="536"/>
      <c r="C13" s="536"/>
      <c r="D13" s="536"/>
      <c r="E13" s="163">
        <f>SUM(E10:E12)</f>
        <v>87803323</v>
      </c>
      <c r="F13" s="163">
        <f t="shared" ref="F13:G13" si="1">SUM(F10:F12)</f>
        <v>87803323</v>
      </c>
      <c r="G13" s="353">
        <f t="shared" si="1"/>
        <v>2996769.2600000002</v>
      </c>
      <c r="H13" s="389">
        <f>+G13/F13</f>
        <v>3.4130476587998844E-2</v>
      </c>
    </row>
    <row r="14" spans="1:8" x14ac:dyDescent="0.25">
      <c r="A14" s="85" t="s">
        <v>414</v>
      </c>
      <c r="B14" s="85"/>
      <c r="C14" s="85"/>
      <c r="D14" s="1"/>
      <c r="E14" s="9"/>
      <c r="F14" s="9"/>
      <c r="G14" s="16"/>
      <c r="H14" s="17"/>
    </row>
    <row r="15" spans="1:8" ht="15.75" x14ac:dyDescent="0.25">
      <c r="A15" s="430" t="s">
        <v>430</v>
      </c>
      <c r="D15" s="1"/>
      <c r="E15" s="18"/>
      <c r="F15" s="18"/>
      <c r="G15" s="14"/>
      <c r="H15" s="11"/>
    </row>
    <row r="16" spans="1:8" x14ac:dyDescent="0.25">
      <c r="D16" s="1"/>
      <c r="E16" s="19"/>
      <c r="F16" s="19"/>
      <c r="G16" s="1"/>
      <c r="H16" s="4"/>
    </row>
    <row r="17" spans="4:8" x14ac:dyDescent="0.25">
      <c r="D17" s="1"/>
      <c r="E17" s="19"/>
      <c r="F17" s="19"/>
      <c r="G17" s="1"/>
      <c r="H17" s="4"/>
    </row>
    <row r="18" spans="4:8" x14ac:dyDescent="0.25">
      <c r="D18" s="1"/>
      <c r="E18" s="19"/>
      <c r="F18" s="19"/>
      <c r="G18" s="1"/>
      <c r="H18" s="4"/>
    </row>
    <row r="19" spans="4:8" x14ac:dyDescent="0.25">
      <c r="D19" s="1"/>
      <c r="E19" s="9"/>
      <c r="F19" s="9"/>
      <c r="H19" s="6"/>
    </row>
    <row r="20" spans="4:8" x14ac:dyDescent="0.25">
      <c r="D20" s="1"/>
      <c r="E20" s="9"/>
      <c r="F20" s="9"/>
      <c r="H20" s="6"/>
    </row>
    <row r="21" spans="4:8" x14ac:dyDescent="0.25">
      <c r="D21" s="1"/>
      <c r="E21" s="9"/>
      <c r="F21" s="9"/>
      <c r="H21" s="6"/>
    </row>
    <row r="22" spans="4:8" x14ac:dyDescent="0.25">
      <c r="D22" s="1"/>
      <c r="E22" s="9"/>
      <c r="F22" s="9"/>
      <c r="H22" s="6"/>
    </row>
    <row r="23" spans="4:8" x14ac:dyDescent="0.25">
      <c r="D23" s="1"/>
      <c r="E23" s="9"/>
      <c r="F23" s="9"/>
      <c r="H23" s="6"/>
    </row>
    <row r="24" spans="4:8" ht="15.75" customHeight="1" x14ac:dyDescent="0.25">
      <c r="D24" s="1"/>
      <c r="E24" s="9"/>
      <c r="F24" s="9"/>
      <c r="H24" s="6"/>
    </row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2">
    <mergeCell ref="A13:D13"/>
    <mergeCell ref="A2:H2"/>
    <mergeCell ref="A3:H3"/>
    <mergeCell ref="A6:H6"/>
    <mergeCell ref="C10:C11"/>
    <mergeCell ref="B10:B11"/>
    <mergeCell ref="G8:H8"/>
    <mergeCell ref="E8:F8"/>
    <mergeCell ref="A8:A9"/>
    <mergeCell ref="D8:D9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1E4E79"/>
  </sheetPr>
  <dimension ref="A1:H1000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2.85546875" customWidth="1"/>
    <col min="2" max="2" width="16.85546875" customWidth="1"/>
    <col min="3" max="3" width="16.7109375" bestFit="1" customWidth="1"/>
    <col min="4" max="4" width="51.140625" customWidth="1"/>
    <col min="5" max="7" width="17" bestFit="1" customWidth="1"/>
    <col min="8" max="8" width="13.85546875" customWidth="1"/>
  </cols>
  <sheetData>
    <row r="1" spans="1:8" s="131" customFormat="1" ht="15" customHeight="1" x14ac:dyDescent="0.25"/>
    <row r="2" spans="1:8" s="131" customFormat="1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8" s="131" customFormat="1" ht="15" customHeight="1" x14ac:dyDescent="0.25">
      <c r="A3" s="529" t="s">
        <v>444</v>
      </c>
      <c r="B3" s="529"/>
      <c r="C3" s="529"/>
      <c r="D3" s="529"/>
      <c r="E3" s="529"/>
      <c r="F3" s="529"/>
      <c r="G3" s="529"/>
      <c r="H3" s="529"/>
    </row>
    <row r="6" spans="1:8" ht="19.5" customHeight="1" x14ac:dyDescent="0.25">
      <c r="A6" s="483" t="s">
        <v>335</v>
      </c>
      <c r="B6" s="483"/>
      <c r="C6" s="483"/>
      <c r="D6" s="483"/>
      <c r="E6" s="483"/>
      <c r="F6" s="483"/>
      <c r="G6" s="483"/>
      <c r="H6" s="483"/>
    </row>
    <row r="7" spans="1:8" ht="15.75" thickBot="1" x14ac:dyDescent="0.3">
      <c r="A7" s="131"/>
      <c r="B7" s="131"/>
      <c r="C7" s="131"/>
      <c r="D7" s="131"/>
      <c r="E7" s="131"/>
      <c r="F7" s="131"/>
      <c r="G7" s="131"/>
      <c r="H7" s="131"/>
    </row>
    <row r="8" spans="1:8" ht="24" customHeight="1" x14ac:dyDescent="0.25">
      <c r="A8" s="634" t="s">
        <v>0</v>
      </c>
      <c r="B8" s="639" t="s">
        <v>291</v>
      </c>
      <c r="C8" s="639" t="s">
        <v>292</v>
      </c>
      <c r="D8" s="637" t="s">
        <v>1</v>
      </c>
      <c r="E8" s="522" t="s">
        <v>2</v>
      </c>
      <c r="F8" s="636"/>
      <c r="G8" s="522" t="s">
        <v>135</v>
      </c>
      <c r="H8" s="633"/>
    </row>
    <row r="9" spans="1:8" ht="38.25" customHeight="1" thickBot="1" x14ac:dyDescent="0.3">
      <c r="A9" s="635"/>
      <c r="B9" s="539"/>
      <c r="C9" s="539"/>
      <c r="D9" s="638"/>
      <c r="E9" s="115" t="s">
        <v>4</v>
      </c>
      <c r="F9" s="115" t="s">
        <v>5</v>
      </c>
      <c r="G9" s="115" t="s">
        <v>6</v>
      </c>
      <c r="H9" s="127" t="s">
        <v>7</v>
      </c>
    </row>
    <row r="10" spans="1:8" ht="27.6" customHeight="1" x14ac:dyDescent="0.25">
      <c r="A10" s="216" t="s">
        <v>290</v>
      </c>
      <c r="B10" s="610" t="s">
        <v>328</v>
      </c>
      <c r="C10" s="610" t="s">
        <v>298</v>
      </c>
      <c r="D10" s="390" t="s">
        <v>45</v>
      </c>
      <c r="E10" s="157">
        <v>209524968</v>
      </c>
      <c r="F10" s="157">
        <v>247272447</v>
      </c>
      <c r="G10" s="157">
        <v>38569190.090000004</v>
      </c>
      <c r="H10" s="158">
        <f>G10/F10</f>
        <v>0.15597851907050528</v>
      </c>
    </row>
    <row r="11" spans="1:8" ht="30" customHeight="1" thickBot="1" x14ac:dyDescent="0.3">
      <c r="A11" s="206" t="s">
        <v>336</v>
      </c>
      <c r="B11" s="646"/>
      <c r="C11" s="646"/>
      <c r="D11" s="391" t="s">
        <v>46</v>
      </c>
      <c r="E11" s="144">
        <v>76266420</v>
      </c>
      <c r="F11" s="144">
        <v>87264135</v>
      </c>
      <c r="G11" s="144">
        <v>12664556.74</v>
      </c>
      <c r="H11" s="392">
        <f>G11/F11</f>
        <v>0.14512900104951479</v>
      </c>
    </row>
    <row r="12" spans="1:8" ht="24" customHeight="1" thickBot="1" x14ac:dyDescent="0.3">
      <c r="A12" s="647" t="s">
        <v>23</v>
      </c>
      <c r="B12" s="648"/>
      <c r="C12" s="648"/>
      <c r="D12" s="648"/>
      <c r="E12" s="147">
        <f>SUM(E10:E11)</f>
        <v>285791388</v>
      </c>
      <c r="F12" s="147">
        <f t="shared" ref="F12:G12" si="0">SUM(F10:F11)</f>
        <v>334536582</v>
      </c>
      <c r="G12" s="147">
        <f t="shared" si="0"/>
        <v>51233746.830000006</v>
      </c>
      <c r="H12" s="146">
        <f>+G12/F12</f>
        <v>0.15314841361654136</v>
      </c>
    </row>
    <row r="13" spans="1:8" x14ac:dyDescent="0.25">
      <c r="A13" s="85" t="s">
        <v>414</v>
      </c>
      <c r="C13" s="85"/>
      <c r="D13" s="1"/>
      <c r="E13" s="9"/>
      <c r="F13" s="9"/>
      <c r="G13" s="16"/>
      <c r="H13" s="17"/>
    </row>
    <row r="14" spans="1:8" ht="15.75" x14ac:dyDescent="0.25">
      <c r="A14" s="85" t="s">
        <v>437</v>
      </c>
      <c r="D14" s="1"/>
      <c r="E14" s="15"/>
      <c r="F14" s="15"/>
      <c r="G14" s="15"/>
      <c r="H14" s="7"/>
    </row>
    <row r="15" spans="1:8" x14ac:dyDescent="0.25">
      <c r="D15" s="1"/>
      <c r="E15" s="9"/>
      <c r="F15" s="9"/>
      <c r="H15" s="6"/>
    </row>
    <row r="16" spans="1:8" x14ac:dyDescent="0.25">
      <c r="D16" s="1"/>
      <c r="E16" s="9"/>
      <c r="F16" s="9"/>
      <c r="H16" s="6"/>
    </row>
    <row r="17" spans="4:8" x14ac:dyDescent="0.25">
      <c r="D17" s="1"/>
      <c r="E17" s="9"/>
      <c r="F17" s="9"/>
      <c r="H17" s="6"/>
    </row>
    <row r="18" spans="4:8" x14ac:dyDescent="0.25">
      <c r="D18" s="1"/>
      <c r="E18" s="9"/>
      <c r="F18" s="9"/>
      <c r="H18" s="6"/>
    </row>
    <row r="19" spans="4:8" x14ac:dyDescent="0.25">
      <c r="D19" s="1"/>
      <c r="E19" s="9"/>
      <c r="F19" s="9"/>
      <c r="H19" s="6"/>
    </row>
    <row r="20" spans="4:8" x14ac:dyDescent="0.25">
      <c r="D20" s="1"/>
      <c r="E20" s="9"/>
      <c r="F20" s="9"/>
      <c r="H20" s="6"/>
    </row>
    <row r="21" spans="4:8" ht="15.75" customHeight="1" x14ac:dyDescent="0.25">
      <c r="D21" s="1"/>
      <c r="E21" s="9"/>
      <c r="F21" s="9"/>
      <c r="H21" s="6"/>
    </row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10:B11"/>
    <mergeCell ref="C10:C11"/>
    <mergeCell ref="A12:D12"/>
    <mergeCell ref="A2:H2"/>
    <mergeCell ref="A3:H3"/>
    <mergeCell ref="E8:F8"/>
    <mergeCell ref="G8:H8"/>
    <mergeCell ref="D8:D9"/>
    <mergeCell ref="A8:A9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1E4E79"/>
  </sheetPr>
  <dimension ref="A1:H1000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5703125" customWidth="1"/>
    <col min="2" max="2" width="15.28515625" customWidth="1"/>
    <col min="3" max="3" width="17.42578125" customWidth="1"/>
    <col min="4" max="4" width="49.7109375" customWidth="1"/>
    <col min="5" max="5" width="17.28515625" bestFit="1" customWidth="1"/>
    <col min="6" max="6" width="15.7109375" bestFit="1" customWidth="1"/>
    <col min="7" max="7" width="16.28515625" customWidth="1"/>
    <col min="8" max="8" width="13" style="43" customWidth="1"/>
    <col min="9" max="9" width="10.7109375" customWidth="1"/>
  </cols>
  <sheetData>
    <row r="1" spans="1:8" s="131" customFormat="1" ht="15" customHeight="1" x14ac:dyDescent="0.25">
      <c r="H1" s="133"/>
    </row>
    <row r="2" spans="1:8" s="131" customFormat="1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8" s="131" customFormat="1" ht="15" customHeight="1" x14ac:dyDescent="0.25">
      <c r="A3" s="529" t="s">
        <v>445</v>
      </c>
      <c r="B3" s="529"/>
      <c r="C3" s="529"/>
      <c r="D3" s="529"/>
      <c r="E3" s="529"/>
      <c r="F3" s="529"/>
      <c r="G3" s="529"/>
      <c r="H3" s="529"/>
    </row>
    <row r="4" spans="1:8" s="131" customFormat="1" x14ac:dyDescent="0.25">
      <c r="H4" s="133"/>
    </row>
    <row r="5" spans="1:8" s="131" customFormat="1" x14ac:dyDescent="0.25">
      <c r="H5" s="133"/>
    </row>
    <row r="6" spans="1:8" s="131" customFormat="1" ht="18.75" x14ac:dyDescent="0.25">
      <c r="A6" s="483" t="s">
        <v>350</v>
      </c>
      <c r="B6" s="483"/>
      <c r="C6" s="483"/>
      <c r="D6" s="483"/>
      <c r="E6" s="483"/>
      <c r="F6" s="483"/>
      <c r="G6" s="483"/>
      <c r="H6" s="483"/>
    </row>
    <row r="7" spans="1:8" ht="15.75" thickBot="1" x14ac:dyDescent="0.3"/>
    <row r="8" spans="1:8" ht="15.75" x14ac:dyDescent="0.25">
      <c r="A8" s="655" t="s">
        <v>0</v>
      </c>
      <c r="B8" s="657" t="s">
        <v>291</v>
      </c>
      <c r="C8" s="657" t="s">
        <v>292</v>
      </c>
      <c r="D8" s="650" t="s">
        <v>1</v>
      </c>
      <c r="E8" s="652" t="s">
        <v>2</v>
      </c>
      <c r="F8" s="653"/>
      <c r="G8" s="652" t="s">
        <v>135</v>
      </c>
      <c r="H8" s="654"/>
    </row>
    <row r="9" spans="1:8" ht="32.25" thickBot="1" x14ac:dyDescent="0.3">
      <c r="A9" s="656"/>
      <c r="B9" s="658"/>
      <c r="C9" s="658"/>
      <c r="D9" s="651"/>
      <c r="E9" s="189" t="s">
        <v>4</v>
      </c>
      <c r="F9" s="189" t="s">
        <v>5</v>
      </c>
      <c r="G9" s="189" t="s">
        <v>3</v>
      </c>
      <c r="H9" s="190" t="s">
        <v>7</v>
      </c>
    </row>
    <row r="10" spans="1:8" ht="32.450000000000003" customHeight="1" x14ac:dyDescent="0.25">
      <c r="A10" s="198" t="s">
        <v>262</v>
      </c>
      <c r="B10" s="640" t="s">
        <v>329</v>
      </c>
      <c r="C10" s="617" t="s">
        <v>298</v>
      </c>
      <c r="D10" s="431" t="s">
        <v>44</v>
      </c>
      <c r="E10" s="276">
        <v>9510198</v>
      </c>
      <c r="F10" s="276">
        <v>9510198</v>
      </c>
      <c r="G10" s="276">
        <v>2596370.4300000002</v>
      </c>
      <c r="H10" s="188">
        <f>G10/F10</f>
        <v>0.27300908246074373</v>
      </c>
    </row>
    <row r="11" spans="1:8" ht="33.75" customHeight="1" thickBot="1" x14ac:dyDescent="0.3">
      <c r="A11" s="200" t="s">
        <v>389</v>
      </c>
      <c r="B11" s="642"/>
      <c r="C11" s="531"/>
      <c r="D11" s="432" t="s">
        <v>49</v>
      </c>
      <c r="E11" s="276">
        <v>13589802</v>
      </c>
      <c r="F11" s="277">
        <v>13589802</v>
      </c>
      <c r="G11" s="276">
        <v>1954930.41</v>
      </c>
      <c r="H11" s="207">
        <f>G11/F11</f>
        <v>0.14385275149704166</v>
      </c>
    </row>
    <row r="12" spans="1:8" ht="21" customHeight="1" thickBot="1" x14ac:dyDescent="0.3">
      <c r="A12" s="535" t="s">
        <v>23</v>
      </c>
      <c r="B12" s="536"/>
      <c r="C12" s="536"/>
      <c r="D12" s="649"/>
      <c r="E12" s="355">
        <f>SUM(E10:E11)</f>
        <v>23100000</v>
      </c>
      <c r="F12" s="356">
        <f t="shared" ref="F12:G12" si="0">SUM(F10:F11)</f>
        <v>23100000</v>
      </c>
      <c r="G12" s="163">
        <f t="shared" si="0"/>
        <v>4551300.84</v>
      </c>
      <c r="H12" s="164">
        <f>G12/F12</f>
        <v>0.19702601038961037</v>
      </c>
    </row>
    <row r="13" spans="1:8" x14ac:dyDescent="0.25">
      <c r="A13" s="85" t="s">
        <v>414</v>
      </c>
      <c r="B13" s="85"/>
      <c r="C13" s="85"/>
      <c r="D13" s="1"/>
      <c r="E13" s="9"/>
      <c r="F13" s="9"/>
      <c r="H13" s="47"/>
    </row>
    <row r="14" spans="1:8" ht="15.75" x14ac:dyDescent="0.25">
      <c r="A14" s="85" t="s">
        <v>432</v>
      </c>
      <c r="D14" s="1"/>
      <c r="E14" s="15"/>
      <c r="F14" s="15"/>
      <c r="G14" s="15"/>
      <c r="H14" s="48"/>
    </row>
    <row r="15" spans="1:8" x14ac:dyDescent="0.25">
      <c r="D15" s="1"/>
      <c r="E15" s="9"/>
      <c r="F15" s="9"/>
      <c r="H15" s="47"/>
    </row>
    <row r="16" spans="1:8" x14ac:dyDescent="0.25">
      <c r="D16" s="1"/>
      <c r="E16" s="9"/>
      <c r="F16" s="9"/>
      <c r="H16"/>
    </row>
    <row r="17" spans="4:8" x14ac:dyDescent="0.25">
      <c r="D17" s="1"/>
      <c r="E17" s="9"/>
      <c r="F17" s="9"/>
      <c r="H17"/>
    </row>
    <row r="18" spans="4:8" x14ac:dyDescent="0.25">
      <c r="D18" s="1"/>
      <c r="E18" s="9"/>
      <c r="F18" s="9"/>
    </row>
    <row r="19" spans="4:8" x14ac:dyDescent="0.25">
      <c r="D19" s="1"/>
      <c r="E19" s="9"/>
      <c r="F19" s="9"/>
      <c r="H19" s="47"/>
    </row>
    <row r="20" spans="4:8" x14ac:dyDescent="0.25">
      <c r="E20" s="9"/>
      <c r="F20" s="9"/>
      <c r="H20" s="47"/>
    </row>
    <row r="21" spans="4:8" ht="15.75" customHeight="1" x14ac:dyDescent="0.25">
      <c r="D21" s="1"/>
      <c r="E21" s="9"/>
      <c r="F21" s="9"/>
      <c r="H21" s="47"/>
    </row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G8:H8"/>
    <mergeCell ref="A8:A9"/>
    <mergeCell ref="A2:H2"/>
    <mergeCell ref="A3:H3"/>
    <mergeCell ref="A6:H6"/>
    <mergeCell ref="B8:B9"/>
    <mergeCell ref="C8:C9"/>
    <mergeCell ref="B10:B11"/>
    <mergeCell ref="C10:C11"/>
    <mergeCell ref="A12:D12"/>
    <mergeCell ref="D8:D9"/>
    <mergeCell ref="E8:F8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2E75B5"/>
  </sheetPr>
  <dimension ref="A2:J802"/>
  <sheetViews>
    <sheetView showGridLines="0" zoomScaleNormal="100" zoomScaleSheetLayoutView="100" workbookViewId="0">
      <selection activeCell="I7" sqref="I7"/>
    </sheetView>
  </sheetViews>
  <sheetFormatPr baseColWidth="10" defaultColWidth="14.42578125" defaultRowHeight="15" customHeight="1" x14ac:dyDescent="0.25"/>
  <cols>
    <col min="1" max="1" width="33.42578125" customWidth="1"/>
    <col min="2" max="2" width="20.7109375" customWidth="1"/>
    <col min="3" max="3" width="20.42578125" customWidth="1"/>
    <col min="4" max="4" width="57.85546875" customWidth="1"/>
    <col min="5" max="5" width="20.28515625" style="3" bestFit="1" customWidth="1"/>
    <col min="6" max="6" width="21" style="3" bestFit="1" customWidth="1"/>
    <col min="7" max="7" width="19.42578125" style="106" bestFit="1" customWidth="1"/>
    <col min="8" max="8" width="13" style="3" customWidth="1"/>
    <col min="9" max="9" width="28.28515625" customWidth="1"/>
    <col min="10" max="10" width="10.7109375" customWidth="1"/>
  </cols>
  <sheetData>
    <row r="2" spans="1:10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10" ht="15" customHeight="1" x14ac:dyDescent="0.25">
      <c r="A3" s="502" t="s">
        <v>442</v>
      </c>
      <c r="B3" s="502"/>
      <c r="C3" s="502"/>
      <c r="D3" s="502"/>
      <c r="E3" s="502"/>
      <c r="F3" s="502"/>
      <c r="G3" s="502"/>
      <c r="H3" s="502"/>
    </row>
    <row r="4" spans="1:10" ht="15" customHeight="1" x14ac:dyDescent="0.25">
      <c r="E4"/>
      <c r="F4"/>
      <c r="G4"/>
      <c r="H4"/>
    </row>
    <row r="5" spans="1:10" ht="15" customHeight="1" x14ac:dyDescent="0.25">
      <c r="E5"/>
      <c r="F5"/>
      <c r="G5"/>
      <c r="H5"/>
    </row>
    <row r="6" spans="1:10" ht="21" customHeight="1" x14ac:dyDescent="0.25">
      <c r="A6" s="503" t="s">
        <v>344</v>
      </c>
      <c r="B6" s="503"/>
      <c r="C6" s="503"/>
      <c r="D6" s="503"/>
      <c r="E6" s="503"/>
      <c r="F6" s="503"/>
      <c r="G6" s="503"/>
      <c r="H6" s="503"/>
    </row>
    <row r="7" spans="1:10" ht="15.75" thickBot="1" x14ac:dyDescent="0.3"/>
    <row r="8" spans="1:10" ht="15.75" x14ac:dyDescent="0.25">
      <c r="A8" s="506" t="s">
        <v>0</v>
      </c>
      <c r="B8" s="513" t="s">
        <v>300</v>
      </c>
      <c r="C8" s="508" t="s">
        <v>292</v>
      </c>
      <c r="D8" s="508" t="s">
        <v>1</v>
      </c>
      <c r="E8" s="510" t="s">
        <v>2</v>
      </c>
      <c r="F8" s="512"/>
      <c r="G8" s="510" t="s">
        <v>135</v>
      </c>
      <c r="H8" s="511"/>
    </row>
    <row r="9" spans="1:10" ht="32.25" thickBot="1" x14ac:dyDescent="0.3">
      <c r="A9" s="507"/>
      <c r="B9" s="514"/>
      <c r="C9" s="515"/>
      <c r="D9" s="509"/>
      <c r="E9" s="160" t="s">
        <v>4</v>
      </c>
      <c r="F9" s="160" t="s">
        <v>5</v>
      </c>
      <c r="G9" s="226" t="s">
        <v>6</v>
      </c>
      <c r="H9" s="217" t="s">
        <v>7</v>
      </c>
    </row>
    <row r="10" spans="1:10" ht="47.25" customHeight="1" thickBot="1" x14ac:dyDescent="0.3">
      <c r="A10" s="313" t="s">
        <v>183</v>
      </c>
      <c r="B10" s="314" t="s">
        <v>301</v>
      </c>
      <c r="C10" s="314" t="s">
        <v>298</v>
      </c>
      <c r="D10" s="327" t="s">
        <v>184</v>
      </c>
      <c r="E10" s="364">
        <v>338993160</v>
      </c>
      <c r="F10" s="315">
        <v>336619717</v>
      </c>
      <c r="G10" s="316">
        <v>108900289.31</v>
      </c>
      <c r="H10" s="317">
        <f>G10/F10</f>
        <v>0.32351132096638296</v>
      </c>
    </row>
    <row r="11" spans="1:10" ht="29.25" customHeight="1" x14ac:dyDescent="0.25">
      <c r="A11" s="318" t="s">
        <v>141</v>
      </c>
      <c r="B11" s="516" t="s">
        <v>302</v>
      </c>
      <c r="C11" s="516" t="s">
        <v>298</v>
      </c>
      <c r="D11" s="328" t="s">
        <v>142</v>
      </c>
      <c r="E11" s="365">
        <v>30780983</v>
      </c>
      <c r="F11" s="203">
        <v>30368141</v>
      </c>
      <c r="G11" s="319">
        <v>9897432.9800000004</v>
      </c>
      <c r="H11" s="204">
        <f t="shared" ref="H11:H29" si="0">G11/F11</f>
        <v>0.32591501007585549</v>
      </c>
    </row>
    <row r="12" spans="1:10" ht="25.5" customHeight="1" x14ac:dyDescent="0.25">
      <c r="A12" s="197" t="s">
        <v>143</v>
      </c>
      <c r="B12" s="517"/>
      <c r="C12" s="517"/>
      <c r="D12" s="283" t="s">
        <v>48</v>
      </c>
      <c r="E12" s="366">
        <v>50425793</v>
      </c>
      <c r="F12" s="134">
        <v>51357074</v>
      </c>
      <c r="G12" s="150">
        <v>17767857.82</v>
      </c>
      <c r="H12" s="158">
        <f t="shared" si="0"/>
        <v>0.34596709734670633</v>
      </c>
    </row>
    <row r="13" spans="1:10" ht="31.5" x14ac:dyDescent="0.25">
      <c r="A13" s="197" t="s">
        <v>144</v>
      </c>
      <c r="B13" s="517"/>
      <c r="C13" s="517"/>
      <c r="D13" s="283" t="s">
        <v>145</v>
      </c>
      <c r="E13" s="366">
        <v>209646509</v>
      </c>
      <c r="F13" s="134">
        <v>209184139</v>
      </c>
      <c r="G13" s="150">
        <v>44420657.880000003</v>
      </c>
      <c r="H13" s="158">
        <f t="shared" si="0"/>
        <v>0.21235194069852495</v>
      </c>
      <c r="I13" s="9"/>
    </row>
    <row r="14" spans="1:10" ht="31.5" x14ac:dyDescent="0.25">
      <c r="A14" s="224" t="s">
        <v>147</v>
      </c>
      <c r="B14" s="517"/>
      <c r="C14" s="517"/>
      <c r="D14" s="283" t="s">
        <v>148</v>
      </c>
      <c r="E14" s="366">
        <v>6179134</v>
      </c>
      <c r="F14" s="134">
        <v>6263559</v>
      </c>
      <c r="G14" s="150">
        <v>1801097.72</v>
      </c>
      <c r="H14" s="158">
        <f t="shared" si="0"/>
        <v>0.28755180880390846</v>
      </c>
    </row>
    <row r="15" spans="1:10" ht="25.5" customHeight="1" x14ac:dyDescent="0.25">
      <c r="A15" s="197" t="s">
        <v>149</v>
      </c>
      <c r="B15" s="517"/>
      <c r="C15" s="517"/>
      <c r="D15" s="283" t="s">
        <v>150</v>
      </c>
      <c r="E15" s="366">
        <v>26414857</v>
      </c>
      <c r="F15" s="134">
        <v>25385656</v>
      </c>
      <c r="G15" s="150">
        <v>6681056.5</v>
      </c>
      <c r="H15" s="158">
        <f t="shared" si="0"/>
        <v>0.26318234596734469</v>
      </c>
      <c r="I15" s="1"/>
      <c r="J15" s="1"/>
    </row>
    <row r="16" spans="1:10" ht="31.5" x14ac:dyDescent="0.25">
      <c r="A16" s="197" t="s">
        <v>151</v>
      </c>
      <c r="B16" s="517"/>
      <c r="C16" s="517"/>
      <c r="D16" s="283" t="s">
        <v>152</v>
      </c>
      <c r="E16" s="366">
        <v>56500740</v>
      </c>
      <c r="F16" s="134">
        <v>56717581</v>
      </c>
      <c r="G16" s="150">
        <v>20347073.25</v>
      </c>
      <c r="H16" s="158">
        <f t="shared" si="0"/>
        <v>0.35874367156102799</v>
      </c>
      <c r="I16" s="1"/>
      <c r="J16" s="1"/>
    </row>
    <row r="17" spans="1:8" ht="31.5" x14ac:dyDescent="0.25">
      <c r="A17" s="197" t="s">
        <v>153</v>
      </c>
      <c r="B17" s="517"/>
      <c r="C17" s="517"/>
      <c r="D17" s="283" t="s">
        <v>154</v>
      </c>
      <c r="E17" s="366">
        <v>25211013</v>
      </c>
      <c r="F17" s="134">
        <v>24819065</v>
      </c>
      <c r="G17" s="150">
        <v>9241759.5299999993</v>
      </c>
      <c r="H17" s="158">
        <f t="shared" si="0"/>
        <v>0.37236533809795008</v>
      </c>
    </row>
    <row r="18" spans="1:8" ht="32.25" customHeight="1" x14ac:dyDescent="0.25">
      <c r="A18" s="197" t="s">
        <v>155</v>
      </c>
      <c r="B18" s="517"/>
      <c r="C18" s="517"/>
      <c r="D18" s="283" t="s">
        <v>156</v>
      </c>
      <c r="E18" s="366">
        <v>43410403</v>
      </c>
      <c r="F18" s="134">
        <v>43814796</v>
      </c>
      <c r="G18" s="150">
        <v>12607285.67</v>
      </c>
      <c r="H18" s="158">
        <f t="shared" si="0"/>
        <v>0.28774037131201069</v>
      </c>
    </row>
    <row r="19" spans="1:8" ht="27" customHeight="1" x14ac:dyDescent="0.25">
      <c r="A19" s="197" t="s">
        <v>157</v>
      </c>
      <c r="B19" s="517"/>
      <c r="C19" s="517"/>
      <c r="D19" s="283" t="s">
        <v>158</v>
      </c>
      <c r="E19" s="366">
        <v>1752572</v>
      </c>
      <c r="F19" s="134">
        <v>1690079</v>
      </c>
      <c r="G19" s="150">
        <v>550535.13</v>
      </c>
      <c r="H19" s="158">
        <f t="shared" si="0"/>
        <v>0.32574520480995267</v>
      </c>
    </row>
    <row r="20" spans="1:8" ht="30.75" customHeight="1" thickBot="1" x14ac:dyDescent="0.3">
      <c r="A20" s="259" t="s">
        <v>159</v>
      </c>
      <c r="B20" s="518"/>
      <c r="C20" s="518"/>
      <c r="D20" s="329" t="s">
        <v>160</v>
      </c>
      <c r="E20" s="367">
        <v>660398087</v>
      </c>
      <c r="F20" s="144">
        <v>660936063</v>
      </c>
      <c r="G20" s="320">
        <v>77481169.670000002</v>
      </c>
      <c r="H20" s="265">
        <f t="shared" si="0"/>
        <v>0.11722944775976009</v>
      </c>
    </row>
    <row r="21" spans="1:8" ht="30.75" customHeight="1" x14ac:dyDescent="0.25">
      <c r="A21" s="202" t="s">
        <v>161</v>
      </c>
      <c r="B21" s="496" t="s">
        <v>303</v>
      </c>
      <c r="C21" s="496" t="s">
        <v>298</v>
      </c>
      <c r="D21" s="328" t="s">
        <v>162</v>
      </c>
      <c r="E21" s="365">
        <v>141243866</v>
      </c>
      <c r="F21" s="203">
        <v>144906296</v>
      </c>
      <c r="G21" s="319">
        <v>44436841.07</v>
      </c>
      <c r="H21" s="204">
        <f t="shared" si="0"/>
        <v>0.30665914661154542</v>
      </c>
    </row>
    <row r="22" spans="1:8" ht="30.75" customHeight="1" x14ac:dyDescent="0.25">
      <c r="A22" s="197" t="s">
        <v>163</v>
      </c>
      <c r="B22" s="497"/>
      <c r="C22" s="497"/>
      <c r="D22" s="283" t="s">
        <v>364</v>
      </c>
      <c r="E22" s="366">
        <v>158216934</v>
      </c>
      <c r="F22" s="134">
        <v>198418733</v>
      </c>
      <c r="G22" s="150">
        <v>51327725.829999998</v>
      </c>
      <c r="H22" s="158">
        <f t="shared" si="0"/>
        <v>0.25868387048918412</v>
      </c>
    </row>
    <row r="23" spans="1:8" ht="30.75" customHeight="1" x14ac:dyDescent="0.25">
      <c r="A23" s="222" t="s">
        <v>164</v>
      </c>
      <c r="B23" s="497"/>
      <c r="C23" s="497"/>
      <c r="D23" s="284" t="s">
        <v>115</v>
      </c>
      <c r="E23" s="366">
        <v>137876042</v>
      </c>
      <c r="F23" s="134">
        <v>136559118</v>
      </c>
      <c r="G23" s="150">
        <v>38874748.149999999</v>
      </c>
      <c r="H23" s="158">
        <f t="shared" si="0"/>
        <v>0.2846733980077405</v>
      </c>
    </row>
    <row r="24" spans="1:8" ht="30.75" customHeight="1" x14ac:dyDescent="0.25">
      <c r="A24" s="197" t="s">
        <v>165</v>
      </c>
      <c r="B24" s="497"/>
      <c r="C24" s="497"/>
      <c r="D24" s="283" t="s">
        <v>166</v>
      </c>
      <c r="E24" s="366">
        <v>88615193</v>
      </c>
      <c r="F24" s="134">
        <v>87288767</v>
      </c>
      <c r="G24" s="150">
        <v>12491454.9</v>
      </c>
      <c r="H24" s="158">
        <f t="shared" si="0"/>
        <v>0.14310495301188067</v>
      </c>
    </row>
    <row r="25" spans="1:8" ht="30.75" customHeight="1" x14ac:dyDescent="0.25">
      <c r="A25" s="197" t="s">
        <v>354</v>
      </c>
      <c r="B25" s="497"/>
      <c r="C25" s="497"/>
      <c r="D25" s="283" t="s">
        <v>355</v>
      </c>
      <c r="E25" s="366">
        <v>37210490</v>
      </c>
      <c r="F25" s="134">
        <v>58020150</v>
      </c>
      <c r="G25" s="150">
        <v>2342165.2999999998</v>
      </c>
      <c r="H25" s="158">
        <f t="shared" si="0"/>
        <v>4.0368135897614878E-2</v>
      </c>
    </row>
    <row r="26" spans="1:8" ht="30.75" customHeight="1" x14ac:dyDescent="0.25">
      <c r="A26" s="197" t="s">
        <v>356</v>
      </c>
      <c r="B26" s="497"/>
      <c r="C26" s="497"/>
      <c r="D26" s="283" t="s">
        <v>357</v>
      </c>
      <c r="E26" s="366">
        <v>5004911</v>
      </c>
      <c r="F26" s="134">
        <v>4272818</v>
      </c>
      <c r="G26" s="150">
        <v>934610.77</v>
      </c>
      <c r="H26" s="158">
        <f t="shared" si="0"/>
        <v>0.21873404624301807</v>
      </c>
    </row>
    <row r="27" spans="1:8" ht="30.75" customHeight="1" thickBot="1" x14ac:dyDescent="0.3">
      <c r="A27" s="321" t="s">
        <v>395</v>
      </c>
      <c r="B27" s="498"/>
      <c r="C27" s="498"/>
      <c r="D27" s="330" t="s">
        <v>146</v>
      </c>
      <c r="E27" s="367">
        <v>26628590</v>
      </c>
      <c r="F27" s="144">
        <v>23685144</v>
      </c>
      <c r="G27" s="320">
        <v>7740276.0700000003</v>
      </c>
      <c r="H27" s="265">
        <f t="shared" si="0"/>
        <v>0.32679877605979513</v>
      </c>
    </row>
    <row r="28" spans="1:8" ht="41.25" customHeight="1" x14ac:dyDescent="0.25">
      <c r="A28" s="196" t="s">
        <v>181</v>
      </c>
      <c r="B28" s="504" t="s">
        <v>304</v>
      </c>
      <c r="C28" s="504" t="s">
        <v>298</v>
      </c>
      <c r="D28" s="282" t="s">
        <v>182</v>
      </c>
      <c r="E28" s="276">
        <v>39916970</v>
      </c>
      <c r="F28" s="157">
        <v>40019014</v>
      </c>
      <c r="G28" s="225">
        <v>8575565.0700000003</v>
      </c>
      <c r="H28" s="158">
        <f t="shared" si="0"/>
        <v>0.21428726529844039</v>
      </c>
    </row>
    <row r="29" spans="1:8" ht="37.5" customHeight="1" thickBot="1" x14ac:dyDescent="0.3">
      <c r="A29" s="200" t="s">
        <v>167</v>
      </c>
      <c r="B29" s="505"/>
      <c r="C29" s="505"/>
      <c r="D29" s="285" t="s">
        <v>168</v>
      </c>
      <c r="E29" s="277">
        <v>185081308</v>
      </c>
      <c r="F29" s="289">
        <v>195040133</v>
      </c>
      <c r="G29" s="227">
        <v>63276770.289999999</v>
      </c>
      <c r="H29" s="158">
        <f t="shared" si="0"/>
        <v>0.32442948698153318</v>
      </c>
    </row>
    <row r="30" spans="1:8" ht="18.75" customHeight="1" thickBot="1" x14ac:dyDescent="0.3">
      <c r="A30" s="499" t="s">
        <v>23</v>
      </c>
      <c r="B30" s="500"/>
      <c r="C30" s="500"/>
      <c r="D30" s="501"/>
      <c r="E30" s="163">
        <f>SUM(E10:E29)</f>
        <v>2269507555</v>
      </c>
      <c r="F30" s="163">
        <f>SUM(F10:F29)</f>
        <v>2335366043</v>
      </c>
      <c r="G30" s="163">
        <f>SUM(G10:G29)</f>
        <v>539696372.90999985</v>
      </c>
      <c r="H30" s="164">
        <f>+G30/F30</f>
        <v>0.23109712266635019</v>
      </c>
    </row>
    <row r="31" spans="1:8" ht="15.75" customHeight="1" x14ac:dyDescent="0.25">
      <c r="A31" s="85" t="s">
        <v>413</v>
      </c>
      <c r="B31" s="85"/>
      <c r="C31" s="85"/>
      <c r="D31" s="86"/>
      <c r="E31" s="91"/>
      <c r="F31" s="91"/>
      <c r="G31" s="107"/>
      <c r="H31" s="90"/>
    </row>
    <row r="32" spans="1:8" ht="15.75" customHeight="1" x14ac:dyDescent="0.25">
      <c r="A32" s="436" t="s">
        <v>441</v>
      </c>
      <c r="F32" s="117"/>
    </row>
    <row r="33" spans="5:8" ht="15.75" customHeight="1" x14ac:dyDescent="0.25">
      <c r="E33" s="108"/>
    </row>
    <row r="34" spans="5:8" ht="15.75" customHeight="1" x14ac:dyDescent="0.25">
      <c r="E34" s="108"/>
      <c r="G34" s="109"/>
      <c r="H34" s="105"/>
    </row>
    <row r="35" spans="5:8" ht="15.75" customHeight="1" x14ac:dyDescent="0.25">
      <c r="E35" s="108"/>
      <c r="G35" s="109"/>
      <c r="H35" s="105"/>
    </row>
    <row r="36" spans="5:8" ht="15.75" customHeight="1" x14ac:dyDescent="0.25">
      <c r="G36" s="109"/>
      <c r="H36" s="105"/>
    </row>
    <row r="37" spans="5:8" ht="15.75" customHeight="1" x14ac:dyDescent="0.25">
      <c r="G37" s="109"/>
      <c r="H37" s="105"/>
    </row>
    <row r="38" spans="5:8" ht="15.75" customHeight="1" x14ac:dyDescent="0.25">
      <c r="G38" s="109"/>
      <c r="H38" s="105"/>
    </row>
    <row r="39" spans="5:8" ht="15.75" customHeight="1" x14ac:dyDescent="0.25">
      <c r="G39" s="109"/>
      <c r="H39" s="105"/>
    </row>
    <row r="40" spans="5:8" ht="15.75" customHeight="1" x14ac:dyDescent="0.25">
      <c r="G40" s="109"/>
    </row>
    <row r="41" spans="5:8" ht="15.75" customHeight="1" x14ac:dyDescent="0.25">
      <c r="G41" s="109"/>
    </row>
    <row r="42" spans="5:8" ht="15.75" customHeight="1" x14ac:dyDescent="0.25">
      <c r="G42" s="109"/>
    </row>
    <row r="43" spans="5:8" ht="15.75" customHeight="1" x14ac:dyDescent="0.25">
      <c r="G43" s="109"/>
    </row>
    <row r="44" spans="5:8" ht="15.75" customHeight="1" x14ac:dyDescent="0.25">
      <c r="G44" s="109"/>
    </row>
    <row r="45" spans="5:8" ht="15.75" customHeight="1" x14ac:dyDescent="0.25"/>
    <row r="46" spans="5:8" ht="15.75" customHeight="1" x14ac:dyDescent="0.25"/>
    <row r="47" spans="5:8" ht="15.75" customHeight="1" x14ac:dyDescent="0.25"/>
    <row r="48" spans="5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</sheetData>
  <mergeCells count="16">
    <mergeCell ref="B21:B27"/>
    <mergeCell ref="C21:C27"/>
    <mergeCell ref="A30:D30"/>
    <mergeCell ref="A2:H2"/>
    <mergeCell ref="A3:H3"/>
    <mergeCell ref="A6:H6"/>
    <mergeCell ref="B28:B29"/>
    <mergeCell ref="C28:C29"/>
    <mergeCell ref="A8:A9"/>
    <mergeCell ref="D8:D9"/>
    <mergeCell ref="G8:H8"/>
    <mergeCell ref="E8:F8"/>
    <mergeCell ref="B8:B9"/>
    <mergeCell ref="C8:C9"/>
    <mergeCell ref="B11:B20"/>
    <mergeCell ref="C11:C20"/>
  </mergeCells>
  <pageMargins left="0.51181102362204722" right="0.31496062992125984" top="0.98425196850393704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2E75B5"/>
  </sheetPr>
  <dimension ref="A2:N1001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5.140625" customWidth="1"/>
    <col min="3" max="3" width="16.7109375" bestFit="1" customWidth="1"/>
    <col min="4" max="4" width="47.42578125" customWidth="1"/>
    <col min="5" max="6" width="18.7109375" style="117" bestFit="1" customWidth="1"/>
    <col min="7" max="7" width="18.42578125" style="117" customWidth="1"/>
    <col min="8" max="8" width="12.5703125" style="3" customWidth="1"/>
    <col min="9" max="9" width="15.28515625" customWidth="1"/>
    <col min="10" max="14" width="10.7109375" customWidth="1"/>
  </cols>
  <sheetData>
    <row r="2" spans="1:14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14" ht="15" customHeight="1" x14ac:dyDescent="0.25">
      <c r="A3" s="529" t="s">
        <v>442</v>
      </c>
      <c r="B3" s="529"/>
      <c r="C3" s="529"/>
      <c r="D3" s="529"/>
      <c r="E3" s="529"/>
      <c r="F3" s="529"/>
      <c r="G3" s="529"/>
      <c r="H3" s="529"/>
    </row>
    <row r="6" spans="1:14" ht="23.25" customHeight="1" x14ac:dyDescent="0.25">
      <c r="A6" s="530" t="s">
        <v>343</v>
      </c>
      <c r="B6" s="530"/>
      <c r="C6" s="530"/>
      <c r="D6" s="530"/>
      <c r="E6" s="530"/>
      <c r="F6" s="530"/>
      <c r="G6" s="530"/>
      <c r="H6" s="530"/>
    </row>
    <row r="7" spans="1:14" ht="15.75" thickBot="1" x14ac:dyDescent="0.3"/>
    <row r="8" spans="1:14" ht="23.25" customHeight="1" x14ac:dyDescent="0.25">
      <c r="A8" s="506" t="s">
        <v>0</v>
      </c>
      <c r="B8" s="513" t="s">
        <v>291</v>
      </c>
      <c r="C8" s="513" t="s">
        <v>292</v>
      </c>
      <c r="D8" s="508" t="s">
        <v>1</v>
      </c>
      <c r="E8" s="524" t="s">
        <v>2</v>
      </c>
      <c r="F8" s="525"/>
      <c r="G8" s="522" t="s">
        <v>135</v>
      </c>
      <c r="H8" s="523"/>
    </row>
    <row r="9" spans="1:14" ht="36.75" customHeight="1" thickBot="1" x14ac:dyDescent="0.3">
      <c r="A9" s="507"/>
      <c r="B9" s="514"/>
      <c r="C9" s="514"/>
      <c r="D9" s="509"/>
      <c r="E9" s="181" t="s">
        <v>4</v>
      </c>
      <c r="F9" s="115" t="s">
        <v>5</v>
      </c>
      <c r="G9" s="115" t="s">
        <v>6</v>
      </c>
      <c r="H9" s="116" t="s">
        <v>7</v>
      </c>
    </row>
    <row r="10" spans="1:14" ht="57" customHeight="1" thickBot="1" x14ac:dyDescent="0.3">
      <c r="A10" s="322" t="s">
        <v>384</v>
      </c>
      <c r="B10" s="323" t="s">
        <v>382</v>
      </c>
      <c r="C10" s="324" t="s">
        <v>298</v>
      </c>
      <c r="D10" s="411" t="s">
        <v>387</v>
      </c>
      <c r="E10" s="368">
        <v>8039200</v>
      </c>
      <c r="F10" s="312">
        <v>9958000</v>
      </c>
      <c r="G10" s="312">
        <v>2393678.4500000002</v>
      </c>
      <c r="H10" s="325">
        <f t="shared" ref="H10:H15" si="0">G10/F10</f>
        <v>0.24037743020686886</v>
      </c>
    </row>
    <row r="11" spans="1:14" ht="51" customHeight="1" thickBot="1" x14ac:dyDescent="0.3">
      <c r="A11" s="322" t="s">
        <v>385</v>
      </c>
      <c r="B11" s="324" t="s">
        <v>317</v>
      </c>
      <c r="C11" s="324" t="s">
        <v>298</v>
      </c>
      <c r="D11" s="412" t="s">
        <v>231</v>
      </c>
      <c r="E11" s="364">
        <v>2035438613</v>
      </c>
      <c r="F11" s="315">
        <v>1690167795</v>
      </c>
      <c r="G11" s="315">
        <v>588214500</v>
      </c>
      <c r="H11" s="317">
        <f t="shared" si="0"/>
        <v>0.34802136316885623</v>
      </c>
    </row>
    <row r="12" spans="1:14" ht="36" customHeight="1" x14ac:dyDescent="0.25">
      <c r="A12" s="202" t="s">
        <v>172</v>
      </c>
      <c r="B12" s="526" t="s">
        <v>318</v>
      </c>
      <c r="C12" s="526" t="s">
        <v>298</v>
      </c>
      <c r="D12" s="413" t="s">
        <v>360</v>
      </c>
      <c r="E12" s="365">
        <v>7406226</v>
      </c>
      <c r="F12" s="203">
        <v>11623920</v>
      </c>
      <c r="G12" s="309">
        <v>814613.1</v>
      </c>
      <c r="H12" s="326">
        <f t="shared" si="0"/>
        <v>7.0080755889579419E-2</v>
      </c>
    </row>
    <row r="13" spans="1:14" ht="31.5" customHeight="1" x14ac:dyDescent="0.25">
      <c r="A13" s="197" t="s">
        <v>173</v>
      </c>
      <c r="B13" s="527"/>
      <c r="C13" s="527"/>
      <c r="D13" s="414" t="s">
        <v>174</v>
      </c>
      <c r="E13" s="366">
        <v>15045574</v>
      </c>
      <c r="F13" s="134">
        <v>13896732</v>
      </c>
      <c r="G13" s="149">
        <v>2660163.12</v>
      </c>
      <c r="H13" s="159">
        <f t="shared" si="0"/>
        <v>0.19142364694087791</v>
      </c>
    </row>
    <row r="14" spans="1:14" ht="29.25" customHeight="1" x14ac:dyDescent="0.25">
      <c r="A14" s="200" t="s">
        <v>175</v>
      </c>
      <c r="B14" s="527"/>
      <c r="C14" s="527"/>
      <c r="D14" s="414" t="s">
        <v>176</v>
      </c>
      <c r="E14" s="369">
        <v>46788124</v>
      </c>
      <c r="F14" s="240">
        <v>67337354</v>
      </c>
      <c r="G14" s="149">
        <v>14157890.5</v>
      </c>
      <c r="H14" s="241">
        <f t="shared" si="0"/>
        <v>0.21025314567602404</v>
      </c>
      <c r="I14" s="1"/>
      <c r="J14" s="1"/>
      <c r="K14" s="1"/>
      <c r="L14" s="1"/>
      <c r="M14" s="1"/>
      <c r="N14" s="1"/>
    </row>
    <row r="15" spans="1:14" ht="32.25" thickBot="1" x14ac:dyDescent="0.3">
      <c r="A15" s="199" t="s">
        <v>362</v>
      </c>
      <c r="B15" s="528"/>
      <c r="C15" s="528"/>
      <c r="D15" s="415" t="s">
        <v>361</v>
      </c>
      <c r="E15" s="370">
        <v>8383450</v>
      </c>
      <c r="F15" s="242">
        <v>8852450</v>
      </c>
      <c r="G15" s="243">
        <v>1013142.89</v>
      </c>
      <c r="H15" s="244">
        <f t="shared" si="0"/>
        <v>0.11444773932640116</v>
      </c>
      <c r="I15" s="1"/>
      <c r="J15" s="1"/>
      <c r="K15" s="1"/>
      <c r="L15" s="1"/>
      <c r="M15" s="1"/>
      <c r="N15" s="1"/>
    </row>
    <row r="16" spans="1:14" ht="24.75" customHeight="1" thickBot="1" x14ac:dyDescent="0.3">
      <c r="A16" s="519" t="s">
        <v>127</v>
      </c>
      <c r="B16" s="520"/>
      <c r="C16" s="520"/>
      <c r="D16" s="521"/>
      <c r="E16" s="147">
        <f>SUM(E10:E15)</f>
        <v>2121101187</v>
      </c>
      <c r="F16" s="147">
        <f t="shared" ref="F16:G16" si="1">SUM(F10:F15)</f>
        <v>1801836251</v>
      </c>
      <c r="G16" s="147">
        <f t="shared" si="1"/>
        <v>609253988.06000006</v>
      </c>
      <c r="H16" s="146">
        <f>+G16/F16</f>
        <v>0.33812949857228736</v>
      </c>
    </row>
    <row r="17" spans="1:8" x14ac:dyDescent="0.25">
      <c r="A17" s="85" t="s">
        <v>413</v>
      </c>
      <c r="B17" s="85"/>
      <c r="C17" s="85"/>
      <c r="D17" s="1"/>
    </row>
    <row r="18" spans="1:8" ht="15" customHeight="1" x14ac:dyDescent="0.25">
      <c r="A18" s="85" t="s">
        <v>423</v>
      </c>
      <c r="B18" s="85"/>
      <c r="C18" s="85"/>
      <c r="D18" s="1"/>
      <c r="E18" s="118"/>
      <c r="F18" s="118"/>
      <c r="G18" s="118"/>
      <c r="H18" s="44"/>
    </row>
    <row r="19" spans="1:8" x14ac:dyDescent="0.25">
      <c r="D19" s="1"/>
      <c r="H19" s="117"/>
    </row>
    <row r="20" spans="1:8" x14ac:dyDescent="0.25">
      <c r="D20" s="1"/>
    </row>
    <row r="21" spans="1:8" x14ac:dyDescent="0.25">
      <c r="D21" s="1"/>
    </row>
    <row r="22" spans="1:8" ht="15.75" customHeight="1" x14ac:dyDescent="0.25">
      <c r="D22" s="1"/>
    </row>
    <row r="23" spans="1:8" ht="15.75" customHeight="1" x14ac:dyDescent="0.25">
      <c r="D23" s="1"/>
    </row>
    <row r="24" spans="1:8" ht="15.75" customHeight="1" x14ac:dyDescent="0.25">
      <c r="D24" s="1"/>
    </row>
    <row r="25" spans="1:8" ht="15.75" customHeight="1" x14ac:dyDescent="0.25">
      <c r="D25" s="1"/>
      <c r="H25" s="117"/>
    </row>
    <row r="26" spans="1:8" ht="15.75" customHeight="1" x14ac:dyDescent="0.25">
      <c r="D26" s="1"/>
    </row>
    <row r="27" spans="1:8" ht="15.75" customHeight="1" x14ac:dyDescent="0.25">
      <c r="D27" s="1"/>
      <c r="H27" s="117"/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2">
    <mergeCell ref="A2:H2"/>
    <mergeCell ref="A3:H3"/>
    <mergeCell ref="A6:H6"/>
    <mergeCell ref="B8:B9"/>
    <mergeCell ref="C8:C9"/>
    <mergeCell ref="A16:D16"/>
    <mergeCell ref="G8:H8"/>
    <mergeCell ref="A8:A9"/>
    <mergeCell ref="D8:D9"/>
    <mergeCell ref="E8:F8"/>
    <mergeCell ref="B12:B15"/>
    <mergeCell ref="C12:C15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2E75B5"/>
  </sheetPr>
  <dimension ref="A3:I1003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2.140625" customWidth="1"/>
    <col min="3" max="3" width="16.7109375" bestFit="1" customWidth="1"/>
    <col min="4" max="4" width="46.7109375" customWidth="1"/>
    <col min="5" max="5" width="17" customWidth="1"/>
    <col min="6" max="6" width="17" bestFit="1" customWidth="1"/>
    <col min="7" max="7" width="16.5703125" customWidth="1"/>
    <col min="8" max="8" width="12.7109375" style="3" customWidth="1"/>
    <col min="9" max="9" width="15.28515625" customWidth="1"/>
    <col min="10" max="18" width="10.7109375" customWidth="1"/>
  </cols>
  <sheetData>
    <row r="3" spans="1:9" ht="15" customHeight="1" x14ac:dyDescent="0.3">
      <c r="A3" s="481" t="s">
        <v>411</v>
      </c>
      <c r="B3" s="481"/>
      <c r="C3" s="481"/>
      <c r="D3" s="481"/>
      <c r="E3" s="481"/>
      <c r="F3" s="481"/>
      <c r="G3" s="481"/>
      <c r="H3" s="481"/>
      <c r="I3" s="201"/>
    </row>
    <row r="4" spans="1:9" ht="15" customHeight="1" x14ac:dyDescent="0.25">
      <c r="A4" s="532" t="s">
        <v>443</v>
      </c>
      <c r="B4" s="532"/>
      <c r="C4" s="532"/>
      <c r="D4" s="532"/>
      <c r="E4" s="532"/>
      <c r="F4" s="532"/>
      <c r="G4" s="532"/>
      <c r="H4" s="532"/>
      <c r="I4" s="212"/>
    </row>
    <row r="5" spans="1:9" ht="15" customHeight="1" x14ac:dyDescent="0.25">
      <c r="B5" s="191"/>
      <c r="C5" s="191"/>
      <c r="D5" s="191"/>
      <c r="E5" s="191"/>
      <c r="F5" s="191"/>
      <c r="G5" s="191"/>
      <c r="H5" s="191"/>
      <c r="I5" s="191"/>
    </row>
    <row r="6" spans="1:9" ht="21.75" customHeight="1" x14ac:dyDescent="0.25">
      <c r="A6" s="534" t="s">
        <v>341</v>
      </c>
      <c r="B6" s="534"/>
      <c r="C6" s="534"/>
      <c r="D6" s="534"/>
      <c r="E6" s="534"/>
      <c r="F6" s="534"/>
      <c r="G6" s="534"/>
      <c r="H6" s="534"/>
    </row>
    <row r="7" spans="1:9" ht="15.75" thickBot="1" x14ac:dyDescent="0.3"/>
    <row r="8" spans="1:9" ht="24" customHeight="1" x14ac:dyDescent="0.25">
      <c r="A8" s="506" t="s">
        <v>0</v>
      </c>
      <c r="B8" s="513" t="s">
        <v>291</v>
      </c>
      <c r="C8" s="513" t="s">
        <v>292</v>
      </c>
      <c r="D8" s="508" t="s">
        <v>1</v>
      </c>
      <c r="E8" s="510" t="s">
        <v>2</v>
      </c>
      <c r="F8" s="533"/>
      <c r="G8" s="510" t="s">
        <v>135</v>
      </c>
      <c r="H8" s="511"/>
    </row>
    <row r="9" spans="1:9" ht="30" customHeight="1" thickBot="1" x14ac:dyDescent="0.3">
      <c r="A9" s="507"/>
      <c r="B9" s="514"/>
      <c r="C9" s="514"/>
      <c r="D9" s="509"/>
      <c r="E9" s="160" t="s">
        <v>4</v>
      </c>
      <c r="F9" s="160" t="s">
        <v>5</v>
      </c>
      <c r="G9" s="160" t="s">
        <v>6</v>
      </c>
      <c r="H9" s="217" t="s">
        <v>7</v>
      </c>
    </row>
    <row r="10" spans="1:9" ht="48.75" customHeight="1" x14ac:dyDescent="0.25">
      <c r="A10" s="205" t="s">
        <v>398</v>
      </c>
      <c r="B10" s="527" t="s">
        <v>305</v>
      </c>
      <c r="C10" s="527" t="s">
        <v>298</v>
      </c>
      <c r="D10" s="278" t="s">
        <v>248</v>
      </c>
      <c r="E10" s="366">
        <v>1500000</v>
      </c>
      <c r="F10" s="134">
        <v>1500000</v>
      </c>
      <c r="G10" s="134">
        <v>147618.29999999999</v>
      </c>
      <c r="H10" s="158">
        <f t="shared" ref="H10:H12" si="0">G10/F10</f>
        <v>9.8412199999999991E-2</v>
      </c>
    </row>
    <row r="11" spans="1:9" ht="39" customHeight="1" x14ac:dyDescent="0.25">
      <c r="A11" s="222" t="s">
        <v>399</v>
      </c>
      <c r="B11" s="527"/>
      <c r="C11" s="527"/>
      <c r="D11" s="280" t="s">
        <v>24</v>
      </c>
      <c r="E11" s="366">
        <v>2000000</v>
      </c>
      <c r="F11" s="134">
        <v>1998800</v>
      </c>
      <c r="G11" s="134">
        <v>207187.02</v>
      </c>
      <c r="H11" s="158">
        <f t="shared" si="0"/>
        <v>0.10365570342205323</v>
      </c>
    </row>
    <row r="12" spans="1:9" ht="48" thickBot="1" x14ac:dyDescent="0.3">
      <c r="A12" s="210" t="s">
        <v>400</v>
      </c>
      <c r="B12" s="531"/>
      <c r="C12" s="531"/>
      <c r="D12" s="281" t="s">
        <v>282</v>
      </c>
      <c r="E12" s="277">
        <v>343730000</v>
      </c>
      <c r="F12" s="154">
        <v>83925605</v>
      </c>
      <c r="G12" s="154">
        <v>4774550.7699999996</v>
      </c>
      <c r="H12" s="158">
        <f t="shared" si="0"/>
        <v>5.6890275262239692E-2</v>
      </c>
    </row>
    <row r="13" spans="1:9" ht="21" customHeight="1" thickBot="1" x14ac:dyDescent="0.3">
      <c r="A13" s="499" t="s">
        <v>23</v>
      </c>
      <c r="B13" s="500"/>
      <c r="C13" s="500"/>
      <c r="D13" s="501"/>
      <c r="E13" s="163">
        <f>SUM(E10:E12)</f>
        <v>347230000</v>
      </c>
      <c r="F13" s="163">
        <f>SUM(F10:F12)</f>
        <v>87424405</v>
      </c>
      <c r="G13" s="163">
        <f>SUM(G10:G12)</f>
        <v>5129356.09</v>
      </c>
      <c r="H13" s="164">
        <f>G13/F13</f>
        <v>5.8671901627468895E-2</v>
      </c>
      <c r="I13" s="9"/>
    </row>
    <row r="14" spans="1:9" x14ac:dyDescent="0.25">
      <c r="A14" s="85" t="s">
        <v>413</v>
      </c>
      <c r="C14" s="85"/>
      <c r="D14" s="1"/>
      <c r="E14" s="2"/>
      <c r="F14" s="2"/>
      <c r="G14" s="2"/>
      <c r="H14" s="45"/>
    </row>
    <row r="15" spans="1:9" x14ac:dyDescent="0.25">
      <c r="A15" s="85" t="s">
        <v>431</v>
      </c>
      <c r="D15" s="1"/>
      <c r="E15" s="2"/>
      <c r="F15" s="2"/>
      <c r="G15" s="2"/>
      <c r="H15" s="45"/>
    </row>
    <row r="16" spans="1:9" x14ac:dyDescent="0.25">
      <c r="D16" s="1"/>
      <c r="E16" s="2"/>
      <c r="F16" s="2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ht="15.75" customHeight="1" x14ac:dyDescent="0.25">
      <c r="D24" s="1"/>
      <c r="E24" s="2"/>
      <c r="F24" s="2"/>
    </row>
    <row r="25" spans="4:6" ht="15.75" customHeight="1" x14ac:dyDescent="0.25"/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2">
    <mergeCell ref="B10:B12"/>
    <mergeCell ref="C10:C12"/>
    <mergeCell ref="A13:D13"/>
    <mergeCell ref="A3:H3"/>
    <mergeCell ref="A4:H4"/>
    <mergeCell ref="G8:H8"/>
    <mergeCell ref="A8:A9"/>
    <mergeCell ref="E8:F8"/>
    <mergeCell ref="D8:D9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E75B5"/>
  </sheetPr>
  <dimension ref="A2:L966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0.85546875" customWidth="1"/>
    <col min="3" max="3" width="21.42578125" customWidth="1"/>
    <col min="4" max="4" width="41.28515625" customWidth="1"/>
    <col min="5" max="5" width="18.7109375" style="3" bestFit="1" customWidth="1"/>
    <col min="6" max="6" width="18.42578125" style="3" customWidth="1"/>
    <col min="7" max="7" width="19" style="3" customWidth="1"/>
    <col min="8" max="8" width="12.5703125" style="3" customWidth="1"/>
    <col min="10" max="10" width="17.28515625" style="89" bestFit="1" customWidth="1"/>
  </cols>
  <sheetData>
    <row r="2" spans="1:8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8" ht="15.75" x14ac:dyDescent="0.25">
      <c r="A3" s="550" t="s">
        <v>444</v>
      </c>
      <c r="B3" s="550"/>
      <c r="C3" s="550"/>
      <c r="D3" s="550"/>
      <c r="E3" s="550"/>
      <c r="F3" s="550"/>
      <c r="G3" s="550"/>
      <c r="H3" s="550"/>
    </row>
    <row r="4" spans="1:8" ht="15.75" x14ac:dyDescent="0.25">
      <c r="E4"/>
      <c r="F4"/>
      <c r="G4"/>
      <c r="H4"/>
    </row>
    <row r="5" spans="1:8" ht="16.5" customHeight="1" x14ac:dyDescent="0.25">
      <c r="E5"/>
      <c r="F5"/>
      <c r="G5"/>
      <c r="H5"/>
    </row>
    <row r="6" spans="1:8" ht="22.5" customHeight="1" x14ac:dyDescent="0.25">
      <c r="A6" s="483" t="s">
        <v>338</v>
      </c>
      <c r="B6" s="483"/>
      <c r="C6" s="483"/>
      <c r="D6" s="483"/>
      <c r="E6" s="483"/>
      <c r="F6" s="483"/>
      <c r="G6" s="483"/>
      <c r="H6" s="483"/>
    </row>
    <row r="7" spans="1:8" ht="16.5" customHeight="1" thickBot="1" x14ac:dyDescent="0.3">
      <c r="E7"/>
      <c r="F7"/>
      <c r="G7"/>
      <c r="H7"/>
    </row>
    <row r="8" spans="1:8" ht="27.75" customHeight="1" x14ac:dyDescent="0.25">
      <c r="A8" s="506" t="s">
        <v>0</v>
      </c>
      <c r="B8" s="513" t="s">
        <v>291</v>
      </c>
      <c r="C8" s="513" t="s">
        <v>292</v>
      </c>
      <c r="D8" s="538" t="s">
        <v>363</v>
      </c>
      <c r="E8" s="522" t="s">
        <v>2</v>
      </c>
      <c r="F8" s="537"/>
      <c r="G8" s="522" t="s">
        <v>135</v>
      </c>
      <c r="H8" s="523"/>
    </row>
    <row r="9" spans="1:8" ht="30" customHeight="1" thickBot="1" x14ac:dyDescent="0.3">
      <c r="A9" s="507"/>
      <c r="B9" s="514"/>
      <c r="C9" s="514"/>
      <c r="D9" s="539"/>
      <c r="E9" s="115" t="s">
        <v>4</v>
      </c>
      <c r="F9" s="115" t="s">
        <v>5</v>
      </c>
      <c r="G9" s="115" t="s">
        <v>6</v>
      </c>
      <c r="H9" s="116" t="s">
        <v>7</v>
      </c>
    </row>
    <row r="10" spans="1:8" ht="27" customHeight="1" x14ac:dyDescent="0.25">
      <c r="A10" s="290" t="s">
        <v>193</v>
      </c>
      <c r="B10" s="540" t="s">
        <v>306</v>
      </c>
      <c r="C10" s="543" t="s">
        <v>307</v>
      </c>
      <c r="D10" s="416" t="s">
        <v>44</v>
      </c>
      <c r="E10" s="371">
        <v>49963397</v>
      </c>
      <c r="F10" s="308">
        <v>45643100</v>
      </c>
      <c r="G10" s="309">
        <v>5083884.88</v>
      </c>
      <c r="H10" s="293">
        <f t="shared" ref="H10:H29" si="0">G10/F10</f>
        <v>0.11138342662965486</v>
      </c>
    </row>
    <row r="11" spans="1:8" ht="27" customHeight="1" x14ac:dyDescent="0.25">
      <c r="A11" s="209" t="s">
        <v>194</v>
      </c>
      <c r="B11" s="541"/>
      <c r="C11" s="544"/>
      <c r="D11" s="417" t="s">
        <v>169</v>
      </c>
      <c r="E11" s="372">
        <v>234777859</v>
      </c>
      <c r="F11" s="184">
        <v>263992887</v>
      </c>
      <c r="G11" s="149">
        <v>4528743.55</v>
      </c>
      <c r="H11" s="183">
        <f t="shared" si="0"/>
        <v>1.7154793833517187E-2</v>
      </c>
    </row>
    <row r="12" spans="1:8" ht="24.75" customHeight="1" x14ac:dyDescent="0.25">
      <c r="A12" s="209" t="s">
        <v>195</v>
      </c>
      <c r="B12" s="541"/>
      <c r="C12" s="544" t="s">
        <v>308</v>
      </c>
      <c r="D12" s="417" t="s">
        <v>44</v>
      </c>
      <c r="E12" s="372">
        <v>79820246</v>
      </c>
      <c r="F12" s="184">
        <v>87602226</v>
      </c>
      <c r="G12" s="149">
        <v>23207199.530000001</v>
      </c>
      <c r="H12" s="183">
        <f t="shared" si="0"/>
        <v>0.26491563730355439</v>
      </c>
    </row>
    <row r="13" spans="1:8" ht="45.75" customHeight="1" x14ac:dyDescent="0.25">
      <c r="A13" s="209" t="s">
        <v>196</v>
      </c>
      <c r="B13" s="541"/>
      <c r="C13" s="544"/>
      <c r="D13" s="417" t="s">
        <v>170</v>
      </c>
      <c r="E13" s="372">
        <v>531228289</v>
      </c>
      <c r="F13" s="184">
        <v>259236448</v>
      </c>
      <c r="G13" s="149">
        <v>17890156.440000001</v>
      </c>
      <c r="H13" s="183">
        <f t="shared" si="0"/>
        <v>6.9010961143858907E-2</v>
      </c>
    </row>
    <row r="14" spans="1:8" ht="45.75" customHeight="1" thickBot="1" x14ac:dyDescent="0.3">
      <c r="A14" s="295" t="s">
        <v>197</v>
      </c>
      <c r="B14" s="542"/>
      <c r="C14" s="545"/>
      <c r="D14" s="418" t="s">
        <v>179</v>
      </c>
      <c r="E14" s="373">
        <v>304270460</v>
      </c>
      <c r="F14" s="296">
        <v>185770460</v>
      </c>
      <c r="G14" s="258">
        <v>38293941.789999999</v>
      </c>
      <c r="H14" s="260">
        <f t="shared" si="0"/>
        <v>0.20613579677845445</v>
      </c>
    </row>
    <row r="15" spans="1:8" ht="63.75" thickBot="1" x14ac:dyDescent="0.3">
      <c r="A15" s="337" t="s">
        <v>284</v>
      </c>
      <c r="B15" s="338" t="s">
        <v>309</v>
      </c>
      <c r="C15" s="333" t="s">
        <v>298</v>
      </c>
      <c r="D15" s="419" t="s">
        <v>275</v>
      </c>
      <c r="E15" s="374">
        <v>48633663</v>
      </c>
      <c r="F15" s="291">
        <v>48719576</v>
      </c>
      <c r="G15" s="292">
        <v>2865745.74</v>
      </c>
      <c r="H15" s="334">
        <f t="shared" si="0"/>
        <v>5.8821237278419668E-2</v>
      </c>
    </row>
    <row r="16" spans="1:8" ht="24" customHeight="1" x14ac:dyDescent="0.25">
      <c r="A16" s="290" t="s">
        <v>372</v>
      </c>
      <c r="B16" s="548" t="s">
        <v>368</v>
      </c>
      <c r="C16" s="548" t="s">
        <v>369</v>
      </c>
      <c r="D16" s="416" t="s">
        <v>44</v>
      </c>
      <c r="E16" s="371">
        <v>41409560</v>
      </c>
      <c r="F16" s="308">
        <v>64143889</v>
      </c>
      <c r="G16" s="309">
        <v>9227415.75</v>
      </c>
      <c r="H16" s="293">
        <f>G16/F16</f>
        <v>0.14385494696151024</v>
      </c>
    </row>
    <row r="17" spans="1:12" ht="30.75" customHeight="1" x14ac:dyDescent="0.25">
      <c r="A17" s="209" t="s">
        <v>198</v>
      </c>
      <c r="B17" s="546"/>
      <c r="C17" s="546"/>
      <c r="D17" s="417" t="s">
        <v>280</v>
      </c>
      <c r="E17" s="372">
        <v>114437122</v>
      </c>
      <c r="F17" s="184">
        <v>85209375</v>
      </c>
      <c r="G17" s="149">
        <v>2932429.85</v>
      </c>
      <c r="H17" s="336">
        <f t="shared" ref="H17:H24" si="1">G17/F17</f>
        <v>3.4414403931492282E-2</v>
      </c>
    </row>
    <row r="18" spans="1:12" ht="23.25" customHeight="1" x14ac:dyDescent="0.25">
      <c r="A18" s="209" t="s">
        <v>199</v>
      </c>
      <c r="B18" s="546"/>
      <c r="C18" s="546"/>
      <c r="D18" s="417" t="s">
        <v>200</v>
      </c>
      <c r="E18" s="372">
        <v>65114000</v>
      </c>
      <c r="F18" s="184">
        <v>45114000</v>
      </c>
      <c r="G18" s="149">
        <v>31741.94</v>
      </c>
      <c r="H18" s="336">
        <f t="shared" si="1"/>
        <v>7.0359400629516338E-4</v>
      </c>
    </row>
    <row r="19" spans="1:12" ht="31.5" x14ac:dyDescent="0.25">
      <c r="A19" s="209" t="s">
        <v>201</v>
      </c>
      <c r="B19" s="546"/>
      <c r="C19" s="546"/>
      <c r="D19" s="417" t="s">
        <v>202</v>
      </c>
      <c r="E19" s="440">
        <v>106775000</v>
      </c>
      <c r="F19" s="440">
        <v>112955000</v>
      </c>
      <c r="G19" s="441">
        <v>11418647.689999999</v>
      </c>
      <c r="H19" s="336">
        <f t="shared" si="1"/>
        <v>0.10109023673144173</v>
      </c>
    </row>
    <row r="20" spans="1:12" ht="31.5" x14ac:dyDescent="0.25">
      <c r="A20" s="209" t="s">
        <v>374</v>
      </c>
      <c r="B20" s="546"/>
      <c r="C20" s="546"/>
      <c r="D20" s="417" t="s">
        <v>375</v>
      </c>
      <c r="E20" s="372">
        <v>36265000</v>
      </c>
      <c r="F20" s="184">
        <v>36265000</v>
      </c>
      <c r="G20" s="149">
        <v>0</v>
      </c>
      <c r="H20" s="336">
        <f t="shared" si="1"/>
        <v>0</v>
      </c>
    </row>
    <row r="21" spans="1:12" ht="31.5" x14ac:dyDescent="0.25">
      <c r="A21" s="209" t="s">
        <v>276</v>
      </c>
      <c r="B21" s="546"/>
      <c r="C21" s="549"/>
      <c r="D21" s="417" t="s">
        <v>277</v>
      </c>
      <c r="E21" s="372">
        <v>20000000</v>
      </c>
      <c r="F21" s="184">
        <v>20000000</v>
      </c>
      <c r="G21" s="149">
        <v>0</v>
      </c>
      <c r="H21" s="336">
        <f t="shared" si="1"/>
        <v>0</v>
      </c>
    </row>
    <row r="22" spans="1:12" ht="22.5" customHeight="1" x14ac:dyDescent="0.25">
      <c r="A22" s="209" t="s">
        <v>203</v>
      </c>
      <c r="B22" s="546"/>
      <c r="C22" s="544" t="s">
        <v>310</v>
      </c>
      <c r="D22" s="417" t="s">
        <v>44</v>
      </c>
      <c r="E22" s="372">
        <v>2038099</v>
      </c>
      <c r="F22" s="184">
        <v>2619999</v>
      </c>
      <c r="G22" s="261">
        <v>269295.28999999998</v>
      </c>
      <c r="H22" s="336">
        <f t="shared" si="1"/>
        <v>0.10278450106278665</v>
      </c>
      <c r="I22" s="9"/>
      <c r="J22" s="9"/>
      <c r="L22" s="9"/>
    </row>
    <row r="23" spans="1:12" ht="47.25" x14ac:dyDescent="0.25">
      <c r="A23" s="209" t="s">
        <v>204</v>
      </c>
      <c r="B23" s="546"/>
      <c r="C23" s="544"/>
      <c r="D23" s="417" t="s">
        <v>205</v>
      </c>
      <c r="E23" s="375">
        <v>5063487</v>
      </c>
      <c r="F23" s="239">
        <v>9223181</v>
      </c>
      <c r="G23" s="149">
        <v>1380085.04</v>
      </c>
      <c r="H23" s="336">
        <f t="shared" si="1"/>
        <v>0.14963221907929597</v>
      </c>
    </row>
    <row r="24" spans="1:12" ht="48" thickBot="1" x14ac:dyDescent="0.3">
      <c r="A24" s="295" t="s">
        <v>206</v>
      </c>
      <c r="B24" s="547"/>
      <c r="C24" s="545"/>
      <c r="D24" s="418" t="s">
        <v>207</v>
      </c>
      <c r="E24" s="373">
        <v>1016500</v>
      </c>
      <c r="F24" s="296">
        <v>3952104</v>
      </c>
      <c r="G24" s="258">
        <v>23714.29</v>
      </c>
      <c r="H24" s="339">
        <f t="shared" si="1"/>
        <v>6.0004215476110951E-3</v>
      </c>
    </row>
    <row r="25" spans="1:12" ht="24.75" customHeight="1" x14ac:dyDescent="0.25">
      <c r="A25" s="335" t="s">
        <v>373</v>
      </c>
      <c r="B25" s="546" t="s">
        <v>368</v>
      </c>
      <c r="C25" s="546" t="s">
        <v>370</v>
      </c>
      <c r="D25" s="420" t="s">
        <v>44</v>
      </c>
      <c r="E25" s="375">
        <v>5605600</v>
      </c>
      <c r="F25" s="239">
        <v>11285339</v>
      </c>
      <c r="G25" s="261">
        <v>1824663.68</v>
      </c>
      <c r="H25" s="183">
        <f t="shared" si="0"/>
        <v>0.16168443677234684</v>
      </c>
    </row>
    <row r="26" spans="1:12" ht="31.5" customHeight="1" x14ac:dyDescent="0.25">
      <c r="A26" s="209" t="s">
        <v>208</v>
      </c>
      <c r="B26" s="546"/>
      <c r="C26" s="546"/>
      <c r="D26" s="417" t="s">
        <v>209</v>
      </c>
      <c r="E26" s="376">
        <v>11737038</v>
      </c>
      <c r="F26" s="170">
        <v>14789516</v>
      </c>
      <c r="G26" s="149">
        <v>2204295.17</v>
      </c>
      <c r="H26" s="183">
        <f t="shared" si="0"/>
        <v>0.14904444269846287</v>
      </c>
    </row>
    <row r="27" spans="1:12" ht="47.25" x14ac:dyDescent="0.25">
      <c r="A27" s="209" t="s">
        <v>210</v>
      </c>
      <c r="B27" s="546"/>
      <c r="C27" s="546"/>
      <c r="D27" s="417" t="s">
        <v>211</v>
      </c>
      <c r="E27" s="376">
        <v>38366000</v>
      </c>
      <c r="F27" s="170">
        <v>37866000</v>
      </c>
      <c r="G27" s="149">
        <v>869032.22</v>
      </c>
      <c r="H27" s="183">
        <f t="shared" si="0"/>
        <v>2.2950198595045688E-2</v>
      </c>
    </row>
    <row r="28" spans="1:12" ht="48" thickBot="1" x14ac:dyDescent="0.3">
      <c r="A28" s="295" t="s">
        <v>264</v>
      </c>
      <c r="B28" s="547"/>
      <c r="C28" s="547"/>
      <c r="D28" s="418" t="s">
        <v>263</v>
      </c>
      <c r="E28" s="377">
        <v>110464584</v>
      </c>
      <c r="F28" s="310">
        <v>66840895</v>
      </c>
      <c r="G28" s="258">
        <v>0</v>
      </c>
      <c r="H28" s="260">
        <f t="shared" si="0"/>
        <v>0</v>
      </c>
    </row>
    <row r="29" spans="1:12" ht="22.5" customHeight="1" thickBot="1" x14ac:dyDescent="0.3">
      <c r="A29" s="535" t="s">
        <v>23</v>
      </c>
      <c r="B29" s="536"/>
      <c r="C29" s="536"/>
      <c r="D29" s="536"/>
      <c r="E29" s="163">
        <f>SUM(E10:E28)</f>
        <v>1806985904</v>
      </c>
      <c r="F29" s="163">
        <f>SUM(F10:F28)</f>
        <v>1401228995</v>
      </c>
      <c r="G29" s="163">
        <f>SUM(G10:G28)</f>
        <v>122050992.85000001</v>
      </c>
      <c r="H29" s="311">
        <f t="shared" si="0"/>
        <v>8.7102817088080597E-2</v>
      </c>
    </row>
    <row r="30" spans="1:12" ht="15.75" customHeight="1" x14ac:dyDescent="0.25">
      <c r="A30" s="85" t="s">
        <v>425</v>
      </c>
    </row>
    <row r="31" spans="1:12" ht="15.75" customHeight="1" x14ac:dyDescent="0.25">
      <c r="A31" s="424" t="s">
        <v>424</v>
      </c>
    </row>
    <row r="32" spans="1:12" ht="15.75" customHeight="1" x14ac:dyDescent="0.25">
      <c r="F32" s="117"/>
      <c r="G32" s="117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</sheetData>
  <mergeCells count="18">
    <mergeCell ref="A2:H2"/>
    <mergeCell ref="A3:H3"/>
    <mergeCell ref="A6:H6"/>
    <mergeCell ref="C12:C14"/>
    <mergeCell ref="A29:D29"/>
    <mergeCell ref="A8:A9"/>
    <mergeCell ref="G8:H8"/>
    <mergeCell ref="E8:F8"/>
    <mergeCell ref="D8:D9"/>
    <mergeCell ref="B8:B9"/>
    <mergeCell ref="C8:C9"/>
    <mergeCell ref="B10:B14"/>
    <mergeCell ref="C10:C11"/>
    <mergeCell ref="C22:C24"/>
    <mergeCell ref="B25:B28"/>
    <mergeCell ref="C25:C28"/>
    <mergeCell ref="C16:C21"/>
    <mergeCell ref="B16:B24"/>
  </mergeCells>
  <printOptions horizontalCentered="1" verticalCentered="1"/>
  <pageMargins left="0.19685039370078741" right="0.31496062992125984" top="0.19685039370078741" bottom="0.39370078740157483" header="0" footer="0"/>
  <pageSetup scale="69" orientation="landscape" r:id="rId1"/>
  <rowBreaks count="1" manualBreakCount="1">
    <brk id="24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2E75B5"/>
  </sheetPr>
  <dimension ref="A2:J780"/>
  <sheetViews>
    <sheetView showGridLines="0" topLeftCell="A7" zoomScale="90" zoomScaleNormal="90" zoomScaleSheetLayoutView="100" workbookViewId="0">
      <selection activeCell="A20" sqref="A20"/>
    </sheetView>
  </sheetViews>
  <sheetFormatPr baseColWidth="10" defaultColWidth="14.42578125" defaultRowHeight="15" customHeight="1" x14ac:dyDescent="0.25"/>
  <cols>
    <col min="1" max="1" width="34.42578125" style="1" customWidth="1"/>
    <col min="2" max="2" width="19.5703125" style="1" customWidth="1"/>
    <col min="3" max="3" width="18.85546875" style="1" customWidth="1"/>
    <col min="4" max="4" width="59.85546875" style="1" customWidth="1"/>
    <col min="5" max="7" width="18.7109375" style="1" bestFit="1" customWidth="1"/>
    <col min="8" max="8" width="13" style="3" customWidth="1"/>
    <col min="9" max="10" width="16.7109375" style="1" bestFit="1" customWidth="1"/>
    <col min="11" max="11" width="10.7109375" style="1" customWidth="1"/>
    <col min="12" max="17" width="14.42578125" style="1"/>
    <col min="18" max="18" width="14.42578125" style="1" customWidth="1"/>
    <col min="19" max="16384" width="14.42578125" style="1"/>
  </cols>
  <sheetData>
    <row r="2" spans="1:10" ht="15" customHeight="1" x14ac:dyDescent="0.25">
      <c r="A2" s="481" t="s">
        <v>411</v>
      </c>
      <c r="B2" s="481"/>
      <c r="C2" s="481"/>
      <c r="D2" s="481"/>
      <c r="E2" s="481"/>
      <c r="F2" s="481"/>
      <c r="G2" s="481"/>
      <c r="H2" s="481"/>
    </row>
    <row r="3" spans="1:10" ht="15" customHeight="1" x14ac:dyDescent="0.25">
      <c r="A3" s="529" t="s">
        <v>442</v>
      </c>
      <c r="B3" s="529"/>
      <c r="C3" s="529"/>
      <c r="D3" s="529"/>
      <c r="E3" s="529"/>
      <c r="F3" s="529"/>
      <c r="G3" s="529"/>
      <c r="H3" s="529"/>
    </row>
    <row r="6" spans="1:10" ht="22.5" customHeight="1" x14ac:dyDescent="0.25">
      <c r="A6" s="503" t="s">
        <v>379</v>
      </c>
      <c r="B6" s="503"/>
      <c r="C6" s="503"/>
      <c r="D6" s="503"/>
      <c r="E6" s="503"/>
      <c r="F6" s="503"/>
      <c r="G6" s="503"/>
      <c r="H6" s="503"/>
    </row>
    <row r="7" spans="1:10" ht="15" customHeight="1" thickBot="1" x14ac:dyDescent="0.3"/>
    <row r="8" spans="1:10" ht="15" customHeight="1" thickBot="1" x14ac:dyDescent="0.3">
      <c r="A8" s="559" t="s">
        <v>133</v>
      </c>
      <c r="B8" s="561" t="s">
        <v>291</v>
      </c>
      <c r="C8" s="561" t="s">
        <v>292</v>
      </c>
      <c r="D8" s="554" t="s">
        <v>363</v>
      </c>
      <c r="E8" s="556" t="s">
        <v>2</v>
      </c>
      <c r="F8" s="557"/>
      <c r="G8" s="557" t="s">
        <v>135</v>
      </c>
      <c r="H8" s="558"/>
    </row>
    <row r="9" spans="1:10" ht="39.75" customHeight="1" thickBot="1" x14ac:dyDescent="0.3">
      <c r="A9" s="560"/>
      <c r="B9" s="562"/>
      <c r="C9" s="562"/>
      <c r="D9" s="555"/>
      <c r="E9" s="344" t="s">
        <v>4</v>
      </c>
      <c r="F9" s="345" t="s">
        <v>5</v>
      </c>
      <c r="G9" s="345" t="s">
        <v>134</v>
      </c>
      <c r="H9" s="346" t="s">
        <v>7</v>
      </c>
    </row>
    <row r="10" spans="1:10" ht="38.25" customHeight="1" x14ac:dyDescent="0.25">
      <c r="A10" s="302" t="s">
        <v>212</v>
      </c>
      <c r="B10" s="563" t="s">
        <v>377</v>
      </c>
      <c r="C10" s="563" t="s">
        <v>378</v>
      </c>
      <c r="D10" s="341" t="s">
        <v>125</v>
      </c>
      <c r="E10" s="378">
        <v>261840000</v>
      </c>
      <c r="F10" s="299">
        <v>118655503</v>
      </c>
      <c r="G10" s="300">
        <v>40366430.350000001</v>
      </c>
      <c r="H10" s="301">
        <f>G10/F10</f>
        <v>0.34019855235875579</v>
      </c>
    </row>
    <row r="11" spans="1:10" ht="31.5" customHeight="1" x14ac:dyDescent="0.25">
      <c r="A11" s="235" t="s">
        <v>136</v>
      </c>
      <c r="B11" s="564"/>
      <c r="C11" s="564"/>
      <c r="D11" s="342" t="s">
        <v>119</v>
      </c>
      <c r="E11" s="379">
        <v>244593400</v>
      </c>
      <c r="F11" s="141">
        <v>170073798</v>
      </c>
      <c r="G11" s="142">
        <v>44232868.509999998</v>
      </c>
      <c r="H11" s="245">
        <f t="shared" ref="H11:H21" si="0">G11/F11</f>
        <v>0.26008044172683203</v>
      </c>
    </row>
    <row r="12" spans="1:10" ht="31.5" customHeight="1" x14ac:dyDescent="0.25">
      <c r="A12" s="235" t="s">
        <v>447</v>
      </c>
      <c r="B12" s="564"/>
      <c r="C12" s="564"/>
      <c r="D12" s="451" t="s">
        <v>120</v>
      </c>
      <c r="E12" s="395">
        <v>53000000</v>
      </c>
      <c r="F12" s="452">
        <v>0</v>
      </c>
      <c r="G12" s="453">
        <v>0</v>
      </c>
      <c r="H12" s="454">
        <v>0</v>
      </c>
    </row>
    <row r="13" spans="1:10" ht="31.5" customHeight="1" x14ac:dyDescent="0.25">
      <c r="A13" s="235" t="s">
        <v>408</v>
      </c>
      <c r="B13" s="564"/>
      <c r="C13" s="564"/>
      <c r="D13" s="451" t="s">
        <v>213</v>
      </c>
      <c r="E13" s="395">
        <v>1206222880</v>
      </c>
      <c r="F13" s="452">
        <v>522274080</v>
      </c>
      <c r="G13" s="453">
        <v>67307871.620000005</v>
      </c>
      <c r="H13" s="454">
        <f t="shared" si="0"/>
        <v>0.12887461621683391</v>
      </c>
      <c r="I13" s="357"/>
      <c r="J13" s="359"/>
    </row>
    <row r="14" spans="1:10" ht="66" customHeight="1" thickBot="1" x14ac:dyDescent="0.3">
      <c r="A14" s="235" t="s">
        <v>409</v>
      </c>
      <c r="B14" s="564"/>
      <c r="C14" s="331" t="s">
        <v>388</v>
      </c>
      <c r="D14" s="451" t="s">
        <v>138</v>
      </c>
      <c r="E14" s="396">
        <v>279049000</v>
      </c>
      <c r="F14" s="455">
        <v>102325885</v>
      </c>
      <c r="G14" s="456">
        <v>22396777.43</v>
      </c>
      <c r="H14" s="457">
        <f t="shared" si="0"/>
        <v>0.21887694819350939</v>
      </c>
      <c r="I14" s="357"/>
      <c r="J14" s="357"/>
    </row>
    <row r="15" spans="1:10" ht="31.5" x14ac:dyDescent="0.25">
      <c r="A15" s="302" t="s">
        <v>380</v>
      </c>
      <c r="B15" s="563" t="s">
        <v>332</v>
      </c>
      <c r="C15" s="563" t="s">
        <v>298</v>
      </c>
      <c r="D15" s="458" t="s">
        <v>371</v>
      </c>
      <c r="E15" s="399">
        <v>85849498</v>
      </c>
      <c r="F15" s="459">
        <v>0</v>
      </c>
      <c r="G15" s="460">
        <v>0</v>
      </c>
      <c r="H15" s="461">
        <v>0</v>
      </c>
    </row>
    <row r="16" spans="1:10" ht="31.5" x14ac:dyDescent="0.25">
      <c r="A16" s="235" t="s">
        <v>137</v>
      </c>
      <c r="B16" s="564"/>
      <c r="C16" s="564"/>
      <c r="D16" s="342" t="s">
        <v>180</v>
      </c>
      <c r="E16" s="397">
        <v>149932320</v>
      </c>
      <c r="F16" s="134">
        <v>67825465</v>
      </c>
      <c r="G16" s="142">
        <v>0</v>
      </c>
      <c r="H16" s="245">
        <f t="shared" si="0"/>
        <v>0</v>
      </c>
    </row>
    <row r="17" spans="1:8" ht="48" thickBot="1" x14ac:dyDescent="0.3">
      <c r="A17" s="235" t="s">
        <v>351</v>
      </c>
      <c r="B17" s="564"/>
      <c r="C17" s="564"/>
      <c r="D17" s="343" t="s">
        <v>452</v>
      </c>
      <c r="E17" s="400">
        <v>84218182</v>
      </c>
      <c r="F17" s="144">
        <v>16646101</v>
      </c>
      <c r="G17" s="273">
        <v>3490843.02</v>
      </c>
      <c r="H17" s="274">
        <f t="shared" ref="H17:H18" si="1">G17/F17</f>
        <v>0.20970934995528381</v>
      </c>
    </row>
    <row r="18" spans="1:8" ht="30.75" customHeight="1" x14ac:dyDescent="0.25">
      <c r="A18" s="235" t="s">
        <v>451</v>
      </c>
      <c r="B18" s="564"/>
      <c r="C18" s="564"/>
      <c r="D18" s="449" t="s">
        <v>449</v>
      </c>
      <c r="E18" s="442">
        <v>0</v>
      </c>
      <c r="F18" s="154">
        <v>41849132</v>
      </c>
      <c r="G18" s="443">
        <v>0</v>
      </c>
      <c r="H18" s="444">
        <f t="shared" si="1"/>
        <v>0</v>
      </c>
    </row>
    <row r="19" spans="1:8" ht="43.5" customHeight="1" thickBot="1" x14ac:dyDescent="0.3">
      <c r="A19" s="272" t="s">
        <v>448</v>
      </c>
      <c r="B19" s="564"/>
      <c r="C19" s="564"/>
      <c r="D19" s="450" t="s">
        <v>450</v>
      </c>
      <c r="E19" s="400">
        <v>0</v>
      </c>
      <c r="F19" s="144">
        <v>26162999</v>
      </c>
      <c r="G19" s="273">
        <v>0</v>
      </c>
      <c r="H19" s="274">
        <f t="shared" si="0"/>
        <v>0</v>
      </c>
    </row>
    <row r="20" spans="1:8" ht="43.5" customHeight="1" thickBot="1" x14ac:dyDescent="0.3">
      <c r="A20" s="272" t="s">
        <v>453</v>
      </c>
      <c r="B20" s="565"/>
      <c r="C20" s="565"/>
      <c r="D20" s="450" t="s">
        <v>454</v>
      </c>
      <c r="E20" s="445">
        <v>13918524</v>
      </c>
      <c r="F20" s="446">
        <v>6202153</v>
      </c>
      <c r="G20" s="447">
        <v>0</v>
      </c>
      <c r="H20" s="448">
        <f t="shared" si="0"/>
        <v>0</v>
      </c>
    </row>
    <row r="21" spans="1:8" ht="37.5" customHeight="1" thickBot="1" x14ac:dyDescent="0.3">
      <c r="A21" s="401" t="s">
        <v>393</v>
      </c>
      <c r="B21" s="402" t="s">
        <v>396</v>
      </c>
      <c r="C21" s="402" t="s">
        <v>298</v>
      </c>
      <c r="D21" s="403" t="s">
        <v>394</v>
      </c>
      <c r="E21" s="398">
        <v>747783000</v>
      </c>
      <c r="F21" s="315">
        <v>702042500</v>
      </c>
      <c r="G21" s="347">
        <v>2952826.76</v>
      </c>
      <c r="H21" s="348">
        <f t="shared" si="0"/>
        <v>4.2060512860688628E-3</v>
      </c>
    </row>
    <row r="22" spans="1:8" ht="22.5" customHeight="1" thickBot="1" x14ac:dyDescent="0.3">
      <c r="A22" s="551" t="s">
        <v>23</v>
      </c>
      <c r="B22" s="552"/>
      <c r="C22" s="552"/>
      <c r="D22" s="553"/>
      <c r="E22" s="404">
        <f>SUM(E10:E21)</f>
        <v>3126406804</v>
      </c>
      <c r="F22" s="147">
        <f>SUM(F10:F21)</f>
        <v>1774057616</v>
      </c>
      <c r="G22" s="147">
        <f>SUM(G10:G21)</f>
        <v>180747617.69000003</v>
      </c>
      <c r="H22" s="340">
        <f>+G22/F22</f>
        <v>0.10188373593949838</v>
      </c>
    </row>
    <row r="23" spans="1:8" ht="15.75" x14ac:dyDescent="0.2">
      <c r="A23" s="85" t="s">
        <v>413</v>
      </c>
      <c r="B23" s="228"/>
      <c r="C23" s="228"/>
      <c r="D23" s="87"/>
      <c r="E23" s="88"/>
      <c r="F23" s="88"/>
      <c r="G23" s="84"/>
      <c r="H23" s="104"/>
    </row>
    <row r="24" spans="1:8" ht="15.75" customHeight="1" x14ac:dyDescent="0.25">
      <c r="A24" s="424" t="s">
        <v>455</v>
      </c>
    </row>
    <row r="25" spans="1:8" ht="15.75" customHeight="1" x14ac:dyDescent="0.25">
      <c r="D25" s="97"/>
      <c r="E25" s="2"/>
    </row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</sheetData>
  <mergeCells count="14">
    <mergeCell ref="A2:H2"/>
    <mergeCell ref="A3:H3"/>
    <mergeCell ref="A22:D22"/>
    <mergeCell ref="A6:H6"/>
    <mergeCell ref="D8:D9"/>
    <mergeCell ref="E8:F8"/>
    <mergeCell ref="G8:H8"/>
    <mergeCell ref="A8:A9"/>
    <mergeCell ref="B8:B9"/>
    <mergeCell ref="C8:C9"/>
    <mergeCell ref="C10:C13"/>
    <mergeCell ref="B10:B14"/>
    <mergeCell ref="B15:B20"/>
    <mergeCell ref="C15:C20"/>
  </mergeCells>
  <pageMargins left="0.62992125984251968" right="0.23622047244094491" top="0.55118110236220474" bottom="0.74803149606299213" header="0.31496062992125984" footer="0.31496062992125984"/>
  <pageSetup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2E75B5"/>
  </sheetPr>
  <dimension ref="B1:K1000"/>
  <sheetViews>
    <sheetView view="pageBreakPreview" topLeftCell="A44" zoomScale="80" zoomScaleNormal="70" zoomScaleSheetLayoutView="80" workbookViewId="0">
      <selection activeCell="G50" sqref="G50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79" t="s">
        <v>25</v>
      </c>
      <c r="C5" s="581" t="s">
        <v>26</v>
      </c>
      <c r="D5" s="581" t="s">
        <v>27</v>
      </c>
      <c r="E5" s="583" t="s">
        <v>28</v>
      </c>
      <c r="F5" s="570"/>
      <c r="G5" s="569" t="s">
        <v>29</v>
      </c>
      <c r="H5" s="570"/>
      <c r="I5" s="567" t="s">
        <v>32</v>
      </c>
    </row>
    <row r="6" spans="2:11" ht="42.75" customHeight="1" x14ac:dyDescent="0.25">
      <c r="B6" s="580"/>
      <c r="C6" s="582"/>
      <c r="D6" s="582"/>
      <c r="E6" s="50" t="s">
        <v>30</v>
      </c>
      <c r="F6" s="50" t="s">
        <v>5</v>
      </c>
      <c r="G6" s="51" t="s">
        <v>6</v>
      </c>
      <c r="H6" s="52" t="s">
        <v>31</v>
      </c>
      <c r="I6" s="568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20899181.260000002</v>
      </c>
      <c r="H7" s="74">
        <f>G7/F7</f>
        <v>0.23158429655120907</v>
      </c>
      <c r="I7" s="63">
        <v>60132</v>
      </c>
    </row>
    <row r="8" spans="2:11" ht="98.25" customHeight="1" x14ac:dyDescent="0.25">
      <c r="B8" s="29" t="s">
        <v>52</v>
      </c>
      <c r="C8" s="571" t="s">
        <v>117</v>
      </c>
      <c r="D8" s="20" t="s">
        <v>87</v>
      </c>
      <c r="E8" s="56">
        <v>48600000</v>
      </c>
      <c r="F8" s="56">
        <v>36801647</v>
      </c>
      <c r="G8" s="56">
        <v>33701645.359999999</v>
      </c>
      <c r="H8" s="75">
        <f t="shared" ref="H8:H49" si="0">G8/F8</f>
        <v>0.91576459499217522</v>
      </c>
      <c r="I8" s="64">
        <v>208415</v>
      </c>
    </row>
    <row r="9" spans="2:11" ht="76.5" customHeight="1" x14ac:dyDescent="0.25">
      <c r="B9" s="29" t="s">
        <v>53</v>
      </c>
      <c r="C9" s="572"/>
      <c r="D9" s="20" t="s">
        <v>88</v>
      </c>
      <c r="E9" s="54">
        <v>26000000</v>
      </c>
      <c r="F9" s="54">
        <v>64544415</v>
      </c>
      <c r="G9" s="54">
        <v>43039997.520000003</v>
      </c>
      <c r="H9" s="74">
        <f t="shared" si="0"/>
        <v>0.66682760266709373</v>
      </c>
      <c r="I9" s="63">
        <v>209024</v>
      </c>
    </row>
    <row r="10" spans="2:11" ht="76.5" customHeight="1" x14ac:dyDescent="0.25">
      <c r="B10" s="29" t="s">
        <v>54</v>
      </c>
      <c r="C10" s="572"/>
      <c r="D10" s="20" t="s">
        <v>89</v>
      </c>
      <c r="E10" s="56">
        <v>54304761</v>
      </c>
      <c r="F10" s="56">
        <v>22739140</v>
      </c>
      <c r="G10" s="56">
        <v>21129834.43</v>
      </c>
      <c r="H10" s="75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72"/>
      <c r="D11" s="20" t="s">
        <v>90</v>
      </c>
      <c r="E11" s="56">
        <v>23191912</v>
      </c>
      <c r="F11" s="56">
        <v>3000000</v>
      </c>
      <c r="G11" s="56">
        <v>0</v>
      </c>
      <c r="H11" s="75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72"/>
      <c r="D12" s="20" t="s">
        <v>91</v>
      </c>
      <c r="E12" s="56">
        <v>41347830</v>
      </c>
      <c r="F12" s="56">
        <v>5100000</v>
      </c>
      <c r="G12" s="56">
        <v>459062.26</v>
      </c>
      <c r="H12" s="75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72"/>
      <c r="D13" s="20" t="s">
        <v>92</v>
      </c>
      <c r="E13" s="56">
        <v>50319389</v>
      </c>
      <c r="F13" s="56">
        <v>20946675</v>
      </c>
      <c r="G13" s="56">
        <v>20889071.260000002</v>
      </c>
      <c r="H13" s="75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72"/>
      <c r="D14" s="20" t="s">
        <v>93</v>
      </c>
      <c r="E14" s="56">
        <v>23281973</v>
      </c>
      <c r="F14" s="56">
        <v>728638</v>
      </c>
      <c r="G14" s="56">
        <v>728484.87</v>
      </c>
      <c r="H14" s="75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72"/>
      <c r="D15" s="20" t="s">
        <v>94</v>
      </c>
      <c r="E15" s="56">
        <v>3300636</v>
      </c>
      <c r="F15" s="56">
        <v>10930680</v>
      </c>
      <c r="G15" s="56">
        <v>9805023.3300000001</v>
      </c>
      <c r="H15" s="75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72"/>
      <c r="D16" s="20" t="s">
        <v>33</v>
      </c>
      <c r="E16" s="56">
        <v>0</v>
      </c>
      <c r="F16" s="56">
        <v>12643524</v>
      </c>
      <c r="G16" s="56">
        <v>8255621.6500000004</v>
      </c>
      <c r="H16" s="57">
        <f t="shared" si="0"/>
        <v>0.65295258268185363</v>
      </c>
      <c r="I16" s="64">
        <v>228252</v>
      </c>
      <c r="J16" s="42"/>
    </row>
    <row r="17" spans="2:9" ht="76.5" customHeight="1" x14ac:dyDescent="0.25">
      <c r="B17" s="29" t="s">
        <v>58</v>
      </c>
      <c r="C17" s="573"/>
      <c r="D17" s="20" t="s">
        <v>34</v>
      </c>
      <c r="E17" s="54">
        <v>0</v>
      </c>
      <c r="F17" s="54">
        <v>12886032</v>
      </c>
      <c r="G17" s="54">
        <v>684757.25</v>
      </c>
      <c r="H17" s="55">
        <f t="shared" si="0"/>
        <v>5.313949631663184E-2</v>
      </c>
      <c r="I17" s="64">
        <v>228343</v>
      </c>
    </row>
    <row r="18" spans="2:9" ht="76.5" customHeight="1" x14ac:dyDescent="0.25">
      <c r="B18" s="29" t="s">
        <v>59</v>
      </c>
      <c r="C18" s="574" t="s">
        <v>118</v>
      </c>
      <c r="D18" s="20" t="s">
        <v>95</v>
      </c>
      <c r="E18" s="56">
        <v>147845465</v>
      </c>
      <c r="F18" s="56">
        <v>83478936</v>
      </c>
      <c r="G18" s="56">
        <v>82602280.510000005</v>
      </c>
      <c r="H18" s="75">
        <f t="shared" si="0"/>
        <v>0.98949848270706287</v>
      </c>
      <c r="I18" s="64">
        <v>34968</v>
      </c>
    </row>
    <row r="19" spans="2:9" ht="76.5" customHeight="1" x14ac:dyDescent="0.25">
      <c r="B19" s="29" t="s">
        <v>60</v>
      </c>
      <c r="C19" s="575"/>
      <c r="D19" s="20" t="s">
        <v>96</v>
      </c>
      <c r="E19" s="56">
        <v>60000000</v>
      </c>
      <c r="F19" s="56">
        <v>76600000</v>
      </c>
      <c r="G19" s="56">
        <v>71396398.120000005</v>
      </c>
      <c r="H19" s="75">
        <f t="shared" si="0"/>
        <v>0.9320678605744126</v>
      </c>
      <c r="I19" s="64">
        <v>116535</v>
      </c>
    </row>
    <row r="20" spans="2:9" ht="76.5" customHeight="1" x14ac:dyDescent="0.25">
      <c r="B20" s="29" t="s">
        <v>59</v>
      </c>
      <c r="C20" s="575"/>
      <c r="D20" s="20" t="s">
        <v>97</v>
      </c>
      <c r="E20" s="56">
        <v>133231886</v>
      </c>
      <c r="F20" s="56">
        <v>10134533</v>
      </c>
      <c r="G20" s="56">
        <v>0</v>
      </c>
      <c r="H20" s="75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74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75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75"/>
      <c r="D22" s="31" t="s">
        <v>99</v>
      </c>
      <c r="E22" s="58">
        <v>45347603</v>
      </c>
      <c r="F22" s="58">
        <v>45347603</v>
      </c>
      <c r="G22" s="58">
        <v>6697145.1500000004</v>
      </c>
      <c r="H22" s="76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84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75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85"/>
      <c r="D24" s="20" t="s">
        <v>35</v>
      </c>
      <c r="E24" s="56">
        <v>0</v>
      </c>
      <c r="F24" s="56">
        <v>12316168</v>
      </c>
      <c r="G24" s="56">
        <v>0</v>
      </c>
      <c r="H24" s="57">
        <f t="shared" si="0"/>
        <v>0</v>
      </c>
      <c r="I24" s="67">
        <v>228035</v>
      </c>
    </row>
    <row r="25" spans="2:9" ht="90" customHeight="1" x14ac:dyDescent="0.25">
      <c r="B25" s="34" t="s">
        <v>64</v>
      </c>
      <c r="C25" s="585"/>
      <c r="D25" s="20" t="s">
        <v>36</v>
      </c>
      <c r="E25" s="56">
        <v>0</v>
      </c>
      <c r="F25" s="56">
        <v>7441805</v>
      </c>
      <c r="G25" s="56">
        <v>224087.69</v>
      </c>
      <c r="H25" s="57">
        <f t="shared" si="0"/>
        <v>3.0112007772307929E-2</v>
      </c>
      <c r="I25" s="67">
        <v>228061</v>
      </c>
    </row>
    <row r="26" spans="2:9" ht="90" customHeight="1" x14ac:dyDescent="0.25">
      <c r="B26" s="36" t="s">
        <v>65</v>
      </c>
      <c r="C26" s="586"/>
      <c r="D26" s="35"/>
      <c r="E26" s="56">
        <v>0</v>
      </c>
      <c r="F26" s="56">
        <v>19153043</v>
      </c>
      <c r="G26" s="56">
        <v>19106005.960000001</v>
      </c>
      <c r="H26" s="57">
        <f t="shared" si="0"/>
        <v>0.99754414794557711</v>
      </c>
      <c r="I26" s="61">
        <v>228251</v>
      </c>
    </row>
    <row r="27" spans="2:9" ht="90" customHeight="1" x14ac:dyDescent="0.25">
      <c r="B27" s="34" t="s">
        <v>122</v>
      </c>
      <c r="C27" s="576" t="s">
        <v>74</v>
      </c>
      <c r="D27" s="35"/>
      <c r="E27" s="56">
        <v>12730500</v>
      </c>
      <c r="F27" s="56">
        <v>0</v>
      </c>
      <c r="G27" s="56">
        <v>0</v>
      </c>
      <c r="H27" s="75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77"/>
      <c r="D28" s="35"/>
      <c r="E28" s="56">
        <v>40000000</v>
      </c>
      <c r="F28" s="56">
        <v>2778672</v>
      </c>
      <c r="G28" s="56">
        <v>1200000</v>
      </c>
      <c r="H28" s="75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77"/>
      <c r="D29" s="38" t="s">
        <v>101</v>
      </c>
      <c r="E29" s="56">
        <v>23750000</v>
      </c>
      <c r="F29" s="56">
        <v>0</v>
      </c>
      <c r="G29" s="56">
        <v>0</v>
      </c>
      <c r="H29" s="75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77"/>
      <c r="D30" s="38" t="s">
        <v>102</v>
      </c>
      <c r="E30" s="56">
        <v>1300000</v>
      </c>
      <c r="F30" s="56">
        <v>34248424</v>
      </c>
      <c r="G30" s="56">
        <v>0</v>
      </c>
      <c r="H30" s="75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77"/>
      <c r="D31" s="38" t="s">
        <v>103</v>
      </c>
      <c r="E31" s="56">
        <v>31881336</v>
      </c>
      <c r="F31" s="56">
        <v>31881336</v>
      </c>
      <c r="G31" s="56">
        <v>1223010.24</v>
      </c>
      <c r="H31" s="75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77"/>
      <c r="D32" s="38" t="s">
        <v>104</v>
      </c>
      <c r="E32" s="56">
        <v>46050000</v>
      </c>
      <c r="F32" s="56">
        <v>35744431</v>
      </c>
      <c r="G32" s="56">
        <v>30167081.219999999</v>
      </c>
      <c r="H32" s="75">
        <f t="shared" si="0"/>
        <v>0.84396590954266415</v>
      </c>
      <c r="I32" s="62">
        <v>189499</v>
      </c>
    </row>
    <row r="33" spans="2:10" ht="90" customHeight="1" x14ac:dyDescent="0.25">
      <c r="B33" s="37" t="s">
        <v>69</v>
      </c>
      <c r="C33" s="577"/>
      <c r="D33" s="38"/>
      <c r="E33" s="56">
        <v>0</v>
      </c>
      <c r="F33" s="56">
        <v>126770500</v>
      </c>
      <c r="G33" s="56">
        <v>76363701.480000004</v>
      </c>
      <c r="H33" s="57">
        <f t="shared" si="0"/>
        <v>0.60237753641422886</v>
      </c>
      <c r="I33" s="62">
        <v>190108</v>
      </c>
    </row>
    <row r="34" spans="2:10" ht="90" customHeight="1" x14ac:dyDescent="0.25">
      <c r="B34" s="37" t="s">
        <v>70</v>
      </c>
      <c r="C34" s="577"/>
      <c r="D34" s="38"/>
      <c r="E34" s="56">
        <v>0</v>
      </c>
      <c r="F34" s="56">
        <v>11510337</v>
      </c>
      <c r="G34" s="56">
        <v>4184226.09</v>
      </c>
      <c r="H34" s="57">
        <f t="shared" si="0"/>
        <v>0.36351899079931366</v>
      </c>
      <c r="I34" s="62">
        <v>190122</v>
      </c>
    </row>
    <row r="35" spans="2:10" ht="90" customHeight="1" x14ac:dyDescent="0.25">
      <c r="B35" s="37" t="s">
        <v>71</v>
      </c>
      <c r="C35" s="577"/>
      <c r="D35" s="38" t="s">
        <v>105</v>
      </c>
      <c r="E35" s="56">
        <v>16100000</v>
      </c>
      <c r="F35" s="56">
        <v>1200000</v>
      </c>
      <c r="G35" s="56">
        <v>981253.77</v>
      </c>
      <c r="H35" s="75">
        <f t="shared" si="0"/>
        <v>0.81771147499999997</v>
      </c>
      <c r="I35" s="62">
        <v>221005</v>
      </c>
    </row>
    <row r="36" spans="2:10" ht="90" customHeight="1" x14ac:dyDescent="0.25">
      <c r="B36" s="37" t="s">
        <v>72</v>
      </c>
      <c r="C36" s="577"/>
      <c r="D36" s="38" t="s">
        <v>106</v>
      </c>
      <c r="E36" s="56">
        <v>27524022</v>
      </c>
      <c r="F36" s="56">
        <v>27524022</v>
      </c>
      <c r="G36" s="56">
        <v>3474885.01</v>
      </c>
      <c r="H36" s="75">
        <f t="shared" si="0"/>
        <v>0.12624917281347905</v>
      </c>
      <c r="I36" s="62">
        <v>72220</v>
      </c>
    </row>
    <row r="37" spans="2:10" ht="90" customHeight="1" x14ac:dyDescent="0.25">
      <c r="B37" s="37" t="s">
        <v>73</v>
      </c>
      <c r="C37" s="577"/>
      <c r="D37" s="38" t="s">
        <v>107</v>
      </c>
      <c r="E37" s="56">
        <v>193950000</v>
      </c>
      <c r="F37" s="56">
        <v>0</v>
      </c>
      <c r="G37" s="56">
        <v>0</v>
      </c>
      <c r="H37" s="75" t="e">
        <f t="shared" si="0"/>
        <v>#DIV/0!</v>
      </c>
      <c r="I37" s="62">
        <v>95927</v>
      </c>
    </row>
    <row r="38" spans="2:10" ht="90" customHeight="1" x14ac:dyDescent="0.25">
      <c r="B38" s="37" t="s">
        <v>68</v>
      </c>
      <c r="C38" s="578"/>
      <c r="D38" s="38" t="s">
        <v>108</v>
      </c>
      <c r="E38" s="56">
        <v>33517793</v>
      </c>
      <c r="F38" s="56">
        <v>33517793</v>
      </c>
      <c r="G38" s="56">
        <v>7414262.9699999997</v>
      </c>
      <c r="H38" s="75">
        <f t="shared" si="0"/>
        <v>0.22120379375813914</v>
      </c>
      <c r="I38" s="62">
        <v>72219</v>
      </c>
    </row>
    <row r="39" spans="2:10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75">
        <f t="shared" si="0"/>
        <v>0.34821629999999998</v>
      </c>
      <c r="I39" s="62">
        <v>211099</v>
      </c>
    </row>
    <row r="40" spans="2:10" ht="90" customHeight="1" x14ac:dyDescent="0.25">
      <c r="B40" s="37" t="s">
        <v>77</v>
      </c>
      <c r="C40" s="566" t="s">
        <v>121</v>
      </c>
      <c r="D40" s="38"/>
      <c r="E40" s="56">
        <v>0</v>
      </c>
      <c r="F40" s="56">
        <v>2312052</v>
      </c>
      <c r="G40" s="56">
        <v>1931846.46</v>
      </c>
      <c r="H40" s="57">
        <f t="shared" si="0"/>
        <v>0.83555493561563488</v>
      </c>
      <c r="I40" s="62">
        <v>33423</v>
      </c>
      <c r="J40" s="28"/>
    </row>
    <row r="41" spans="2:10" ht="90" customHeight="1" x14ac:dyDescent="0.25">
      <c r="B41" s="37" t="s">
        <v>78</v>
      </c>
      <c r="C41" s="566"/>
      <c r="D41" s="38" t="s">
        <v>110</v>
      </c>
      <c r="E41" s="56">
        <v>624278</v>
      </c>
      <c r="F41" s="56">
        <v>4255053</v>
      </c>
      <c r="G41" s="56">
        <v>1255327.19</v>
      </c>
      <c r="H41" s="75">
        <f t="shared" si="0"/>
        <v>0.29502034169727143</v>
      </c>
      <c r="I41" s="62">
        <v>224376</v>
      </c>
    </row>
    <row r="42" spans="2:10" ht="90" customHeight="1" x14ac:dyDescent="0.25">
      <c r="B42" s="37" t="s">
        <v>79</v>
      </c>
      <c r="C42" s="566"/>
      <c r="D42" s="38" t="s">
        <v>111</v>
      </c>
      <c r="E42" s="56">
        <v>687322</v>
      </c>
      <c r="F42" s="56">
        <v>4980360</v>
      </c>
      <c r="G42" s="56">
        <v>567796.37</v>
      </c>
      <c r="H42" s="75">
        <f t="shared" si="0"/>
        <v>0.11400709386470054</v>
      </c>
      <c r="I42" s="62">
        <v>224215</v>
      </c>
    </row>
    <row r="43" spans="2:10" ht="90" customHeight="1" x14ac:dyDescent="0.25">
      <c r="B43" s="37" t="s">
        <v>79</v>
      </c>
      <c r="C43" s="566"/>
      <c r="D43" s="38" t="s">
        <v>112</v>
      </c>
      <c r="E43" s="56">
        <v>810167</v>
      </c>
      <c r="F43" s="56">
        <v>5029200</v>
      </c>
      <c r="G43" s="56">
        <v>911176.33</v>
      </c>
      <c r="H43" s="75">
        <f t="shared" si="0"/>
        <v>0.18117719120337231</v>
      </c>
      <c r="I43" s="62">
        <v>155983</v>
      </c>
    </row>
    <row r="44" spans="2:10" ht="90" customHeight="1" x14ac:dyDescent="0.25">
      <c r="B44" s="37" t="s">
        <v>80</v>
      </c>
      <c r="C44" s="566" t="s">
        <v>124</v>
      </c>
      <c r="D44" s="38"/>
      <c r="E44" s="56">
        <v>0</v>
      </c>
      <c r="F44" s="56">
        <v>2088359</v>
      </c>
      <c r="G44" s="56">
        <v>915862.74</v>
      </c>
      <c r="H44" s="57">
        <f t="shared" si="0"/>
        <v>0.43855617736222557</v>
      </c>
      <c r="I44" s="62">
        <v>209397</v>
      </c>
      <c r="J44" s="28"/>
    </row>
    <row r="45" spans="2:10" ht="90" customHeight="1" x14ac:dyDescent="0.25">
      <c r="B45" s="37" t="s">
        <v>81</v>
      </c>
      <c r="C45" s="566"/>
      <c r="D45" s="38" t="s">
        <v>113</v>
      </c>
      <c r="E45" s="56">
        <v>632904</v>
      </c>
      <c r="F45" s="56">
        <v>1965365</v>
      </c>
      <c r="G45" s="56">
        <v>716337.04</v>
      </c>
      <c r="H45" s="75">
        <f t="shared" si="0"/>
        <v>0.36448040949136679</v>
      </c>
      <c r="I45" s="62">
        <v>209400</v>
      </c>
    </row>
    <row r="46" spans="2:10" ht="90" customHeight="1" x14ac:dyDescent="0.25">
      <c r="B46" s="37" t="s">
        <v>82</v>
      </c>
      <c r="C46" s="566"/>
      <c r="D46" s="38"/>
      <c r="E46" s="56">
        <v>0</v>
      </c>
      <c r="F46" s="56">
        <v>3430971</v>
      </c>
      <c r="G46" s="56">
        <v>802317.84</v>
      </c>
      <c r="H46" s="57">
        <f t="shared" si="0"/>
        <v>0.23384570723564843</v>
      </c>
      <c r="I46" s="62">
        <v>209399</v>
      </c>
      <c r="J46" s="28"/>
    </row>
    <row r="47" spans="2:10" ht="90" customHeight="1" x14ac:dyDescent="0.25">
      <c r="B47" s="37" t="s">
        <v>83</v>
      </c>
      <c r="C47" s="566"/>
      <c r="D47" s="38"/>
      <c r="E47" s="56">
        <v>0</v>
      </c>
      <c r="F47" s="56">
        <v>3813052</v>
      </c>
      <c r="G47" s="56">
        <v>803993.54</v>
      </c>
      <c r="H47" s="57">
        <f t="shared" si="0"/>
        <v>0.2108530227230051</v>
      </c>
      <c r="I47" s="62">
        <v>209398</v>
      </c>
      <c r="J47" s="28"/>
    </row>
    <row r="48" spans="2:10" ht="90" customHeight="1" x14ac:dyDescent="0.25">
      <c r="B48" s="37" t="s">
        <v>84</v>
      </c>
      <c r="C48" s="566"/>
      <c r="D48" s="38"/>
      <c r="E48" s="56">
        <v>0</v>
      </c>
      <c r="F48" s="56">
        <v>3731490</v>
      </c>
      <c r="G48" s="56">
        <v>461195.38</v>
      </c>
      <c r="H48" s="57">
        <f t="shared" si="0"/>
        <v>0.12359550206485881</v>
      </c>
      <c r="I48" s="62">
        <v>206196</v>
      </c>
      <c r="J48" s="28"/>
    </row>
    <row r="49" spans="2:9" ht="90" customHeight="1" x14ac:dyDescent="0.25">
      <c r="B49" s="37" t="s">
        <v>85</v>
      </c>
      <c r="C49" s="39" t="s">
        <v>74</v>
      </c>
      <c r="D49" s="38" t="s">
        <v>114</v>
      </c>
      <c r="E49" s="56">
        <v>29775000</v>
      </c>
      <c r="F49" s="56">
        <v>29495346</v>
      </c>
      <c r="G49" s="56">
        <v>29487468.77</v>
      </c>
      <c r="H49" s="75">
        <f t="shared" si="0"/>
        <v>0.99973293312104217</v>
      </c>
      <c r="I49" s="62">
        <v>130902</v>
      </c>
    </row>
    <row r="50" spans="2:9" ht="36" customHeight="1" x14ac:dyDescent="0.25">
      <c r="B50" s="40" t="s">
        <v>47</v>
      </c>
      <c r="C50" s="41"/>
      <c r="D50" s="41"/>
      <c r="E50" s="59">
        <f>SUM(E7:E49)</f>
        <v>1314204517</v>
      </c>
      <c r="F50" s="59">
        <f t="shared" ref="F50:G50" si="1">SUM(F7:F49)</f>
        <v>957530805</v>
      </c>
      <c r="G50" s="59">
        <f t="shared" si="1"/>
        <v>526300495.14999998</v>
      </c>
      <c r="H50" s="60">
        <f>+G50/F50</f>
        <v>0.54964340823478774</v>
      </c>
      <c r="I50" s="41"/>
    </row>
    <row r="51" spans="2:9" ht="36" customHeight="1" x14ac:dyDescent="0.25">
      <c r="B51" s="40"/>
      <c r="C51" s="41"/>
      <c r="D51" s="41"/>
      <c r="E51" s="69">
        <v>1000566929</v>
      </c>
      <c r="F51" s="69">
        <v>809172097</v>
      </c>
      <c r="G51" s="69">
        <v>480779391.19999999</v>
      </c>
      <c r="H51" s="70"/>
      <c r="I51" s="41"/>
    </row>
    <row r="52" spans="2:9" ht="36" customHeight="1" x14ac:dyDescent="0.25">
      <c r="B52" s="40"/>
      <c r="C52" s="41"/>
      <c r="D52" s="41"/>
      <c r="E52" s="69">
        <f>+E50-E51</f>
        <v>313637588</v>
      </c>
      <c r="F52" s="69">
        <f>+F50-F51</f>
        <v>148358708</v>
      </c>
      <c r="G52" s="69">
        <f>+G50-G51</f>
        <v>45521103.949999988</v>
      </c>
      <c r="H52" s="70"/>
      <c r="I52" s="41"/>
    </row>
    <row r="53" spans="2:9" ht="15.75" customHeight="1" x14ac:dyDescent="0.25"/>
    <row r="54" spans="2:9" ht="15.75" customHeight="1" x14ac:dyDescent="0.25"/>
    <row r="55" spans="2:9" ht="15.75" customHeight="1" x14ac:dyDescent="0.25"/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33.75" customHeight="1" x14ac:dyDescent="0.25">
      <c r="B62" s="28"/>
      <c r="C62" s="27"/>
    </row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B5:B6"/>
    <mergeCell ref="C5:C6"/>
    <mergeCell ref="D5:D6"/>
    <mergeCell ref="E5:F5"/>
    <mergeCell ref="C23:C26"/>
    <mergeCell ref="C40:C43"/>
    <mergeCell ref="C44:C48"/>
    <mergeCell ref="I5:I6"/>
    <mergeCell ref="G5:H5"/>
    <mergeCell ref="C8:C17"/>
    <mergeCell ref="C18:C20"/>
    <mergeCell ref="C21:C22"/>
    <mergeCell ref="C27:C38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5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2E75B5"/>
  </sheetPr>
  <dimension ref="B1:K995"/>
  <sheetViews>
    <sheetView view="pageBreakPreview" topLeftCell="A43" zoomScale="80" zoomScaleNormal="70" zoomScaleSheetLayoutView="80" workbookViewId="0">
      <selection activeCell="I17" sqref="I17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77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79" t="s">
        <v>25</v>
      </c>
      <c r="C5" s="581" t="s">
        <v>26</v>
      </c>
      <c r="D5" s="581" t="s">
        <v>27</v>
      </c>
      <c r="E5" s="583" t="s">
        <v>28</v>
      </c>
      <c r="F5" s="570"/>
      <c r="G5" s="569" t="s">
        <v>29</v>
      </c>
      <c r="H5" s="570"/>
      <c r="I5" s="567" t="s">
        <v>32</v>
      </c>
    </row>
    <row r="6" spans="2:11" ht="42.75" customHeight="1" x14ac:dyDescent="0.25">
      <c r="B6" s="580"/>
      <c r="C6" s="582"/>
      <c r="D6" s="582"/>
      <c r="E6" s="50" t="s">
        <v>30</v>
      </c>
      <c r="F6" s="50" t="s">
        <v>5</v>
      </c>
      <c r="G6" s="51" t="s">
        <v>6</v>
      </c>
      <c r="H6" s="78" t="s">
        <v>31</v>
      </c>
      <c r="I6" s="568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79">
        <f>G7/F7</f>
        <v>0.185855247828175</v>
      </c>
      <c r="I7" s="63">
        <v>60132</v>
      </c>
    </row>
    <row r="8" spans="2:11" ht="98.25" customHeight="1" x14ac:dyDescent="0.25">
      <c r="B8" s="29" t="s">
        <v>52</v>
      </c>
      <c r="C8" s="571" t="s">
        <v>117</v>
      </c>
      <c r="D8" s="20" t="s">
        <v>87</v>
      </c>
      <c r="E8" s="56">
        <v>48600000</v>
      </c>
      <c r="F8" s="56">
        <v>69459811</v>
      </c>
      <c r="G8" s="56">
        <v>33701645.359999999</v>
      </c>
      <c r="H8" s="80">
        <f t="shared" ref="H8:H44" si="0">G8/F8</f>
        <v>0.48519632971647447</v>
      </c>
      <c r="I8" s="64">
        <v>208415</v>
      </c>
    </row>
    <row r="9" spans="2:11" ht="76.5" customHeight="1" x14ac:dyDescent="0.25">
      <c r="B9" s="29" t="s">
        <v>53</v>
      </c>
      <c r="C9" s="572"/>
      <c r="D9" s="20" t="s">
        <v>88</v>
      </c>
      <c r="E9" s="54">
        <v>26000000</v>
      </c>
      <c r="F9" s="54">
        <v>28173428</v>
      </c>
      <c r="G9" s="54">
        <v>28173426.870000001</v>
      </c>
      <c r="H9" s="79">
        <f t="shared" si="0"/>
        <v>0.99999995989128487</v>
      </c>
      <c r="I9" s="63">
        <v>209024</v>
      </c>
    </row>
    <row r="10" spans="2:11" ht="76.5" customHeight="1" x14ac:dyDescent="0.25">
      <c r="B10" s="29" t="s">
        <v>54</v>
      </c>
      <c r="C10" s="572"/>
      <c r="D10" s="20" t="s">
        <v>89</v>
      </c>
      <c r="E10" s="56">
        <v>54304761</v>
      </c>
      <c r="F10" s="56">
        <v>22739140</v>
      </c>
      <c r="G10" s="56">
        <v>21129834.43</v>
      </c>
      <c r="H10" s="80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72"/>
      <c r="D11" s="20" t="s">
        <v>90</v>
      </c>
      <c r="E11" s="56">
        <v>23191912</v>
      </c>
      <c r="F11" s="56">
        <v>3000000</v>
      </c>
      <c r="G11" s="56">
        <v>0</v>
      </c>
      <c r="H11" s="80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72"/>
      <c r="D12" s="20" t="s">
        <v>91</v>
      </c>
      <c r="E12" s="56">
        <v>41347830</v>
      </c>
      <c r="F12" s="56">
        <v>5100000</v>
      </c>
      <c r="G12" s="56">
        <v>459062.26</v>
      </c>
      <c r="H12" s="80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72"/>
      <c r="D13" s="20" t="s">
        <v>92</v>
      </c>
      <c r="E13" s="56">
        <v>50319389</v>
      </c>
      <c r="F13" s="56">
        <v>20946675</v>
      </c>
      <c r="G13" s="56">
        <v>20889071.260000002</v>
      </c>
      <c r="H13" s="80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72"/>
      <c r="D14" s="20" t="s">
        <v>93</v>
      </c>
      <c r="E14" s="56">
        <v>23281973</v>
      </c>
      <c r="F14" s="56">
        <v>728638</v>
      </c>
      <c r="G14" s="56">
        <v>728484.87</v>
      </c>
      <c r="H14" s="80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72"/>
      <c r="D15" s="20" t="s">
        <v>94</v>
      </c>
      <c r="E15" s="56">
        <v>3300636</v>
      </c>
      <c r="F15" s="56">
        <v>10930680</v>
      </c>
      <c r="G15" s="56">
        <v>9805023.3300000001</v>
      </c>
      <c r="H15" s="80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72"/>
      <c r="D16" s="20" t="s">
        <v>33</v>
      </c>
      <c r="E16" s="56">
        <v>0</v>
      </c>
      <c r="F16" s="56">
        <v>12143524</v>
      </c>
      <c r="G16" s="56">
        <v>445696.74</v>
      </c>
      <c r="H16" s="80">
        <f t="shared" si="0"/>
        <v>3.6702421801118025E-2</v>
      </c>
      <c r="I16" s="64">
        <v>228252</v>
      </c>
      <c r="J16" s="42"/>
    </row>
    <row r="17" spans="2:9" ht="76.5" customHeight="1" x14ac:dyDescent="0.25">
      <c r="B17" s="29" t="s">
        <v>58</v>
      </c>
      <c r="C17" s="573"/>
      <c r="D17" s="20" t="s">
        <v>34</v>
      </c>
      <c r="E17" s="54">
        <v>0</v>
      </c>
      <c r="F17" s="54">
        <v>12386032</v>
      </c>
      <c r="G17" s="54">
        <v>398880.6</v>
      </c>
      <c r="H17" s="79">
        <f t="shared" si="0"/>
        <v>3.2204066645395393E-2</v>
      </c>
      <c r="I17" s="64">
        <v>228343</v>
      </c>
    </row>
    <row r="18" spans="2:9" ht="76.5" customHeight="1" x14ac:dyDescent="0.25">
      <c r="B18" s="29" t="s">
        <v>59</v>
      </c>
      <c r="C18" s="574" t="s">
        <v>118</v>
      </c>
      <c r="D18" s="20" t="s">
        <v>95</v>
      </c>
      <c r="E18" s="56">
        <v>147845465</v>
      </c>
      <c r="F18" s="56">
        <v>73090761</v>
      </c>
      <c r="G18" s="56">
        <v>73090760.5</v>
      </c>
      <c r="H18" s="80">
        <f t="shared" si="0"/>
        <v>0.99999999315919008</v>
      </c>
      <c r="I18" s="64">
        <v>34968</v>
      </c>
    </row>
    <row r="19" spans="2:9" ht="76.5" customHeight="1" x14ac:dyDescent="0.25">
      <c r="B19" s="29" t="s">
        <v>60</v>
      </c>
      <c r="C19" s="575"/>
      <c r="D19" s="20" t="s">
        <v>96</v>
      </c>
      <c r="E19" s="56">
        <v>60000000</v>
      </c>
      <c r="F19" s="56">
        <v>76600000</v>
      </c>
      <c r="G19" s="56">
        <v>71241509.659999996</v>
      </c>
      <c r="H19" s="80">
        <f t="shared" si="0"/>
        <v>0.93004581801566577</v>
      </c>
      <c r="I19" s="64">
        <v>116535</v>
      </c>
    </row>
    <row r="20" spans="2:9" ht="76.5" customHeight="1" x14ac:dyDescent="0.25">
      <c r="B20" s="29" t="s">
        <v>59</v>
      </c>
      <c r="C20" s="575"/>
      <c r="D20" s="20" t="s">
        <v>97</v>
      </c>
      <c r="E20" s="56">
        <v>133231886</v>
      </c>
      <c r="F20" s="56">
        <v>10134533</v>
      </c>
      <c r="G20" s="56">
        <v>0</v>
      </c>
      <c r="H20" s="80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74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80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75"/>
      <c r="D22" s="31" t="s">
        <v>99</v>
      </c>
      <c r="E22" s="58">
        <v>45347603</v>
      </c>
      <c r="F22" s="58">
        <v>45347603</v>
      </c>
      <c r="G22" s="58">
        <v>6697145.1500000004</v>
      </c>
      <c r="H22" s="81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84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80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85"/>
      <c r="D24" s="20" t="s">
        <v>35</v>
      </c>
      <c r="E24" s="56">
        <v>0</v>
      </c>
      <c r="F24" s="56">
        <v>12316168</v>
      </c>
      <c r="G24" s="56">
        <v>0</v>
      </c>
      <c r="H24" s="80">
        <f t="shared" si="0"/>
        <v>0</v>
      </c>
      <c r="I24" s="67">
        <v>228035</v>
      </c>
    </row>
    <row r="25" spans="2:9" ht="90" customHeight="1" x14ac:dyDescent="0.25">
      <c r="B25" s="34" t="s">
        <v>64</v>
      </c>
      <c r="C25" s="585"/>
      <c r="D25" s="20" t="s">
        <v>36</v>
      </c>
      <c r="E25" s="56">
        <v>0</v>
      </c>
      <c r="F25" s="56">
        <v>7441805</v>
      </c>
      <c r="G25" s="56">
        <v>224087.69</v>
      </c>
      <c r="H25" s="80">
        <f t="shared" si="0"/>
        <v>3.0112007772307929E-2</v>
      </c>
      <c r="I25" s="67">
        <v>228061</v>
      </c>
    </row>
    <row r="26" spans="2:9" ht="90" customHeight="1" x14ac:dyDescent="0.25">
      <c r="B26" s="36" t="s">
        <v>65</v>
      </c>
      <c r="C26" s="586"/>
      <c r="D26" s="35"/>
      <c r="E26" s="56">
        <v>0</v>
      </c>
      <c r="F26" s="56">
        <v>11053043</v>
      </c>
      <c r="G26" s="56">
        <v>11024657.18</v>
      </c>
      <c r="H26" s="80">
        <f t="shared" si="0"/>
        <v>0.9974318547390072</v>
      </c>
      <c r="I26" s="61">
        <v>228251</v>
      </c>
    </row>
    <row r="27" spans="2:9" ht="90" customHeight="1" x14ac:dyDescent="0.25">
      <c r="B27" s="34" t="s">
        <v>122</v>
      </c>
      <c r="C27" s="576" t="s">
        <v>74</v>
      </c>
      <c r="D27" s="35"/>
      <c r="E27" s="56">
        <v>12730500</v>
      </c>
      <c r="F27" s="56">
        <v>0</v>
      </c>
      <c r="G27" s="56">
        <v>0</v>
      </c>
      <c r="H27" s="80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77"/>
      <c r="D28" s="35"/>
      <c r="E28" s="56">
        <v>40000000</v>
      </c>
      <c r="F28" s="56">
        <v>2778672</v>
      </c>
      <c r="G28" s="56">
        <v>1200000</v>
      </c>
      <c r="H28" s="80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77"/>
      <c r="D29" s="38" t="s">
        <v>101</v>
      </c>
      <c r="E29" s="56">
        <v>23750000</v>
      </c>
      <c r="F29" s="56">
        <v>0</v>
      </c>
      <c r="G29" s="56">
        <v>0</v>
      </c>
      <c r="H29" s="80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77"/>
      <c r="D30" s="38" t="s">
        <v>102</v>
      </c>
      <c r="E30" s="56">
        <v>1300000</v>
      </c>
      <c r="F30" s="56">
        <v>34248424</v>
      </c>
      <c r="G30" s="56">
        <v>0</v>
      </c>
      <c r="H30" s="80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77"/>
      <c r="D31" s="38" t="s">
        <v>103</v>
      </c>
      <c r="E31" s="56">
        <v>31881336</v>
      </c>
      <c r="F31" s="56">
        <v>31881336</v>
      </c>
      <c r="G31" s="56">
        <v>1223010.24</v>
      </c>
      <c r="H31" s="80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77"/>
      <c r="D32" s="38" t="s">
        <v>104</v>
      </c>
      <c r="E32" s="56">
        <v>46050000</v>
      </c>
      <c r="F32" s="56">
        <v>67167773</v>
      </c>
      <c r="G32" s="56">
        <v>30167081.219999999</v>
      </c>
      <c r="H32" s="80">
        <f t="shared" si="0"/>
        <v>0.44913028782419212</v>
      </c>
      <c r="I32" s="62">
        <v>189499</v>
      </c>
    </row>
    <row r="33" spans="2:9" ht="90" customHeight="1" x14ac:dyDescent="0.25">
      <c r="B33" s="37" t="s">
        <v>69</v>
      </c>
      <c r="C33" s="577"/>
      <c r="D33" s="38"/>
      <c r="E33" s="56">
        <v>0</v>
      </c>
      <c r="F33" s="56">
        <v>48103659</v>
      </c>
      <c r="G33" s="56">
        <v>38472344.759999998</v>
      </c>
      <c r="H33" s="80">
        <f t="shared" si="0"/>
        <v>0.79978000758736456</v>
      </c>
      <c r="I33" s="62">
        <v>190108</v>
      </c>
    </row>
    <row r="34" spans="2:9" ht="90" customHeight="1" x14ac:dyDescent="0.25">
      <c r="B34" s="37" t="s">
        <v>70</v>
      </c>
      <c r="C34" s="577"/>
      <c r="D34" s="38"/>
      <c r="E34" s="56">
        <v>0</v>
      </c>
      <c r="F34" s="56">
        <v>11510337</v>
      </c>
      <c r="G34" s="56">
        <v>4184226.09</v>
      </c>
      <c r="H34" s="80">
        <f t="shared" si="0"/>
        <v>0.36351899079931366</v>
      </c>
      <c r="I34" s="62">
        <v>190122</v>
      </c>
    </row>
    <row r="35" spans="2:9" ht="90" customHeight="1" x14ac:dyDescent="0.25">
      <c r="B35" s="37" t="s">
        <v>71</v>
      </c>
      <c r="C35" s="577"/>
      <c r="D35" s="38" t="s">
        <v>105</v>
      </c>
      <c r="E35" s="56">
        <v>16100000</v>
      </c>
      <c r="F35" s="56">
        <v>1200000</v>
      </c>
      <c r="G35" s="56">
        <v>981253.77</v>
      </c>
      <c r="H35" s="80">
        <f t="shared" si="0"/>
        <v>0.81771147499999997</v>
      </c>
      <c r="I35" s="62">
        <v>221005</v>
      </c>
    </row>
    <row r="36" spans="2:9" ht="90" customHeight="1" x14ac:dyDescent="0.25">
      <c r="B36" s="37" t="s">
        <v>72</v>
      </c>
      <c r="C36" s="577"/>
      <c r="D36" s="38" t="s">
        <v>106</v>
      </c>
      <c r="E36" s="56">
        <v>27524022</v>
      </c>
      <c r="F36" s="56">
        <v>27524022</v>
      </c>
      <c r="G36" s="56">
        <v>3474885.01</v>
      </c>
      <c r="H36" s="80">
        <f t="shared" si="0"/>
        <v>0.12624917281347905</v>
      </c>
      <c r="I36" s="62">
        <v>72220</v>
      </c>
    </row>
    <row r="37" spans="2:9" ht="90" customHeight="1" x14ac:dyDescent="0.25">
      <c r="B37" s="37" t="s">
        <v>73</v>
      </c>
      <c r="C37" s="577"/>
      <c r="D37" s="38" t="s">
        <v>107</v>
      </c>
      <c r="E37" s="56">
        <v>193950000</v>
      </c>
      <c r="F37" s="56">
        <v>3100000</v>
      </c>
      <c r="G37" s="56">
        <v>0</v>
      </c>
      <c r="H37" s="80">
        <f t="shared" si="0"/>
        <v>0</v>
      </c>
      <c r="I37" s="62">
        <v>95927</v>
      </c>
    </row>
    <row r="38" spans="2:9" ht="90" customHeight="1" x14ac:dyDescent="0.25">
      <c r="B38" s="37" t="s">
        <v>68</v>
      </c>
      <c r="C38" s="578"/>
      <c r="D38" s="38" t="s">
        <v>108</v>
      </c>
      <c r="E38" s="56">
        <v>33517793</v>
      </c>
      <c r="F38" s="56">
        <v>33517793</v>
      </c>
      <c r="G38" s="56">
        <v>7414262.9699999997</v>
      </c>
      <c r="H38" s="80">
        <f t="shared" si="0"/>
        <v>0.22120379375813914</v>
      </c>
      <c r="I38" s="62">
        <v>72219</v>
      </c>
    </row>
    <row r="39" spans="2:9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80">
        <f t="shared" si="0"/>
        <v>0.34821629999999998</v>
      </c>
      <c r="I39" s="62">
        <v>211099</v>
      </c>
    </row>
    <row r="40" spans="2:9" ht="90" customHeight="1" x14ac:dyDescent="0.25">
      <c r="B40" s="37" t="s">
        <v>78</v>
      </c>
      <c r="C40" s="566"/>
      <c r="D40" s="38" t="s">
        <v>110</v>
      </c>
      <c r="E40" s="56">
        <v>624278</v>
      </c>
      <c r="F40" s="56">
        <v>4255053</v>
      </c>
      <c r="G40" s="56">
        <v>1255327.19</v>
      </c>
      <c r="H40" s="80">
        <f t="shared" si="0"/>
        <v>0.29502034169727143</v>
      </c>
      <c r="I40" s="62">
        <v>224376</v>
      </c>
    </row>
    <row r="41" spans="2:9" ht="90" customHeight="1" x14ac:dyDescent="0.25">
      <c r="B41" s="37" t="s">
        <v>79</v>
      </c>
      <c r="C41" s="566"/>
      <c r="D41" s="38" t="s">
        <v>111</v>
      </c>
      <c r="E41" s="56">
        <v>687322</v>
      </c>
      <c r="F41" s="56">
        <v>4980360</v>
      </c>
      <c r="G41" s="56">
        <v>567796.37</v>
      </c>
      <c r="H41" s="80">
        <f t="shared" si="0"/>
        <v>0.11400709386470054</v>
      </c>
      <c r="I41" s="62">
        <v>224215</v>
      </c>
    </row>
    <row r="42" spans="2:9" ht="90" customHeight="1" x14ac:dyDescent="0.25">
      <c r="B42" s="37" t="s">
        <v>79</v>
      </c>
      <c r="C42" s="566"/>
      <c r="D42" s="38" t="s">
        <v>112</v>
      </c>
      <c r="E42" s="56">
        <v>810167</v>
      </c>
      <c r="F42" s="56">
        <v>5029200</v>
      </c>
      <c r="G42" s="56">
        <v>911176.33</v>
      </c>
      <c r="H42" s="80">
        <f t="shared" si="0"/>
        <v>0.18117719120337231</v>
      </c>
      <c r="I42" s="62">
        <v>155983</v>
      </c>
    </row>
    <row r="43" spans="2:9" ht="90" customHeight="1" x14ac:dyDescent="0.25">
      <c r="B43" s="37" t="s">
        <v>81</v>
      </c>
      <c r="C43" s="39"/>
      <c r="D43" s="38" t="s">
        <v>113</v>
      </c>
      <c r="E43" s="56">
        <v>632904</v>
      </c>
      <c r="F43" s="56">
        <v>1965365</v>
      </c>
      <c r="G43" s="56">
        <v>716337.04</v>
      </c>
      <c r="H43" s="80">
        <f t="shared" si="0"/>
        <v>0.36448040949136679</v>
      </c>
      <c r="I43" s="62">
        <v>209400</v>
      </c>
    </row>
    <row r="44" spans="2:9" ht="90" customHeight="1" x14ac:dyDescent="0.25">
      <c r="B44" s="37" t="s">
        <v>85</v>
      </c>
      <c r="C44" s="39" t="s">
        <v>74</v>
      </c>
      <c r="D44" s="38" t="s">
        <v>114</v>
      </c>
      <c r="E44" s="56">
        <v>29775000</v>
      </c>
      <c r="F44" s="56">
        <v>29495346</v>
      </c>
      <c r="G44" s="56">
        <v>29487468.77</v>
      </c>
      <c r="H44" s="80">
        <f t="shared" si="0"/>
        <v>0.99973293312104217</v>
      </c>
      <c r="I44" s="62">
        <v>130902</v>
      </c>
    </row>
    <row r="45" spans="2:9" ht="36" customHeight="1" x14ac:dyDescent="0.25">
      <c r="B45" s="40" t="s">
        <v>47</v>
      </c>
      <c r="C45" s="41"/>
      <c r="D45" s="41"/>
      <c r="E45" s="59">
        <f>SUM(E7:E44)</f>
        <v>1314204517</v>
      </c>
      <c r="F45" s="59">
        <f>SUM(F7:F44)</f>
        <v>874810384</v>
      </c>
      <c r="G45" s="59">
        <f>SUM(G7:G44)</f>
        <v>438657003.35999995</v>
      </c>
      <c r="H45" s="82">
        <f>+G45/F45</f>
        <v>0.50143095164723139</v>
      </c>
      <c r="I45" s="41"/>
    </row>
    <row r="46" spans="2:9" ht="36" customHeight="1" x14ac:dyDescent="0.25">
      <c r="B46" s="40"/>
      <c r="C46" s="41"/>
      <c r="D46" s="41"/>
      <c r="E46" s="69">
        <v>1000566929</v>
      </c>
      <c r="F46" s="69">
        <v>809172097</v>
      </c>
      <c r="G46" s="69">
        <v>480779391.19999999</v>
      </c>
      <c r="H46" s="83"/>
      <c r="I46" s="41"/>
    </row>
    <row r="47" spans="2:9" ht="36" customHeight="1" x14ac:dyDescent="0.25">
      <c r="B47" s="40"/>
      <c r="C47" s="41"/>
      <c r="D47" s="41"/>
      <c r="E47" s="69">
        <f>+E45-E46</f>
        <v>313637588</v>
      </c>
      <c r="F47" s="69">
        <f>+F45-F46</f>
        <v>65638287</v>
      </c>
      <c r="G47" s="69">
        <f>+G45-G46</f>
        <v>-42122387.840000033</v>
      </c>
      <c r="H47" s="83"/>
      <c r="I47" s="41"/>
    </row>
    <row r="48" spans="2:9" ht="15.75" customHeight="1" x14ac:dyDescent="0.25"/>
    <row r="49" spans="2:3" ht="15.75" customHeight="1" x14ac:dyDescent="0.25"/>
    <row r="50" spans="2:3" ht="15.75" customHeight="1" x14ac:dyDescent="0.25"/>
    <row r="51" spans="2:3" ht="15.75" customHeight="1" x14ac:dyDescent="0.25"/>
    <row r="52" spans="2:3" ht="15.75" customHeight="1" x14ac:dyDescent="0.25"/>
    <row r="53" spans="2:3" ht="15.75" customHeight="1" x14ac:dyDescent="0.25"/>
    <row r="54" spans="2:3" ht="15.75" customHeight="1" x14ac:dyDescent="0.25"/>
    <row r="55" spans="2:3" ht="15.75" customHeight="1" x14ac:dyDescent="0.25"/>
    <row r="56" spans="2:3" ht="15.75" customHeight="1" x14ac:dyDescent="0.25"/>
    <row r="57" spans="2:3" ht="33.75" customHeight="1" x14ac:dyDescent="0.25">
      <c r="B57" s="28"/>
      <c r="C57" s="27"/>
    </row>
    <row r="58" spans="2:3" ht="15.75" customHeight="1" x14ac:dyDescent="0.25"/>
    <row r="59" spans="2:3" ht="15.75" customHeight="1" x14ac:dyDescent="0.25"/>
    <row r="60" spans="2:3" ht="15.75" customHeight="1" x14ac:dyDescent="0.25"/>
    <row r="61" spans="2:3" ht="15.75" customHeight="1" x14ac:dyDescent="0.25"/>
    <row r="62" spans="2:3" ht="15.75" customHeight="1" x14ac:dyDescent="0.25"/>
    <row r="63" spans="2:3" ht="15.75" customHeight="1" x14ac:dyDescent="0.25"/>
    <row r="64" spans="2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2">
    <mergeCell ref="G5:H5"/>
    <mergeCell ref="I5:I6"/>
    <mergeCell ref="C40:C42"/>
    <mergeCell ref="B5:B6"/>
    <mergeCell ref="C5:C6"/>
    <mergeCell ref="D5:D6"/>
    <mergeCell ref="E5:F5"/>
    <mergeCell ref="C8:C17"/>
    <mergeCell ref="C18:C20"/>
    <mergeCell ref="C21:C22"/>
    <mergeCell ref="C23:C26"/>
    <mergeCell ref="C27:C38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24</vt:i4>
      </vt:variant>
    </vt:vector>
  </HeadingPairs>
  <TitlesOfParts>
    <vt:vector size="47" baseType="lpstr">
      <vt:lpstr>AVANCES </vt:lpstr>
      <vt:lpstr>MINEDUC</vt:lpstr>
      <vt:lpstr>MSPAS</vt:lpstr>
      <vt:lpstr>MINTRAB</vt:lpstr>
      <vt:lpstr>MINECO</vt:lpstr>
      <vt:lpstr>MAGA</vt:lpstr>
      <vt:lpstr>CIV</vt:lpstr>
      <vt:lpstr>MICIVI</vt:lpstr>
      <vt:lpstr>MICIVI sin los q dijo minfin</vt:lpstr>
      <vt:lpstr>MICIVI sin 12 snip</vt:lpstr>
      <vt:lpstr>MICIVI (2)</vt:lpstr>
      <vt:lpstr>MCD</vt:lpstr>
      <vt:lpstr>MARN</vt:lpstr>
      <vt:lpstr>MIDES </vt:lpstr>
      <vt:lpstr>SCEP</vt:lpstr>
      <vt:lpstr>SBS</vt:lpstr>
      <vt:lpstr>SOSEP</vt:lpstr>
      <vt:lpstr>SESAN</vt:lpstr>
      <vt:lpstr>ICTA</vt:lpstr>
      <vt:lpstr>INFOM</vt:lpstr>
      <vt:lpstr>FONTIERRAS </vt:lpstr>
      <vt:lpstr>CONALFA</vt:lpstr>
      <vt:lpstr>INDECA</vt:lpstr>
      <vt:lpstr>'AVANCES '!Área_de_impresión</vt:lpstr>
      <vt:lpstr>CIV!Área_de_impresión</vt:lpstr>
      <vt:lpstr>CONALFA!Área_de_impresión</vt:lpstr>
      <vt:lpstr>'FONTIERRAS '!Área_de_impresión</vt:lpstr>
      <vt:lpstr>ICTA!Área_de_impresión</vt:lpstr>
      <vt:lpstr>INDECA!Área_de_impresión</vt:lpstr>
      <vt:lpstr>INFOM!Área_de_impresión</vt:lpstr>
      <vt:lpstr>MAGA!Área_de_impresión</vt:lpstr>
      <vt:lpstr>MARN!Área_de_impresión</vt:lpstr>
      <vt:lpstr>MCD!Área_de_impresión</vt:lpstr>
      <vt:lpstr>MICIVI!Área_de_impresión</vt:lpstr>
      <vt:lpstr>'MICIVI (2)'!Área_de_impresión</vt:lpstr>
      <vt:lpstr>'MICIVI sin 12 snip'!Área_de_impresión</vt:lpstr>
      <vt:lpstr>'MICIVI sin los q dijo minfin'!Área_de_impresión</vt:lpstr>
      <vt:lpstr>'MIDES '!Área_de_impresión</vt:lpstr>
      <vt:lpstr>MINECO!Área_de_impresión</vt:lpstr>
      <vt:lpstr>MINEDUC!Área_de_impresión</vt:lpstr>
      <vt:lpstr>MINTRAB!Área_de_impresión</vt:lpstr>
      <vt:lpstr>MSPAS!Área_de_impresión</vt:lpstr>
      <vt:lpstr>SBS!Área_de_impresión</vt:lpstr>
      <vt:lpstr>SCEP!Área_de_impresión</vt:lpstr>
      <vt:lpstr>SESAN!Área_de_impresión</vt:lpstr>
      <vt:lpstr>SOSEP!Área_de_impresión</vt:lpstr>
      <vt:lpstr>MAGA!Títulos_a_imprimir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SESAN</dc:creator>
  <cp:lastModifiedBy>Heidy Yesenia Sunún Flores de Cabrera</cp:lastModifiedBy>
  <cp:lastPrinted>2026-04-07T20:55:46Z</cp:lastPrinted>
  <dcterms:created xsi:type="dcterms:W3CDTF">2018-05-17T15:15:15Z</dcterms:created>
  <dcterms:modified xsi:type="dcterms:W3CDTF">2026-05-05T15:46:44Z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ef5eebf9-23b9-4cb1-87cc-28935b9562e9</vt:lpwstr>
  </property>
</Properties>
</file>