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guillen\Documents\2023\POASAN 2023 REPRO\SEG POASAN 2023\POR MES\FINANCIERO\FEBRERO 2023\"/>
    </mc:Choice>
  </mc:AlternateContent>
  <bookViews>
    <workbookView xWindow="0" yWindow="0" windowWidth="28800" windowHeight="11835"/>
  </bookViews>
  <sheets>
    <sheet name="AVANCES " sheetId="27" r:id="rId1"/>
    <sheet name="MINEDUC" sheetId="2" r:id="rId2"/>
    <sheet name="MSPAS" sheetId="3" r:id="rId3"/>
    <sheet name="MINTRAB" sheetId="19" r:id="rId4"/>
    <sheet name="MINECO" sheetId="4" r:id="rId5"/>
    <sheet name="MAGA" sheetId="5" r:id="rId6"/>
    <sheet name="MICIVI " sheetId="23" r:id="rId7"/>
    <sheet name="MARN" sheetId="7" r:id="rId8"/>
    <sheet name="MICIVI" sheetId="6" state="hidden" r:id="rId9"/>
    <sheet name="MICIVI sin los q dijo minfin" sheetId="22" state="hidden" r:id="rId10"/>
    <sheet name="MICIVI sin 12 snip" sheetId="21" state="hidden" r:id="rId11"/>
    <sheet name="MICIVI (2)" sheetId="20" state="hidden" r:id="rId12"/>
    <sheet name="MIDES " sheetId="25" r:id="rId13"/>
    <sheet name="SCEP" sheetId="10" r:id="rId14"/>
    <sheet name="SBS" sheetId="11" r:id="rId15"/>
    <sheet name="SOSEP" sheetId="12" r:id="rId16"/>
    <sheet name="SESAN" sheetId="13" r:id="rId17"/>
    <sheet name="ICTA" sheetId="14" r:id="rId18"/>
    <sheet name="INFOM" sheetId="15" r:id="rId19"/>
    <sheet name="FONTIERRAS " sheetId="18" r:id="rId20"/>
    <sheet name="CONALFA" sheetId="16" r:id="rId21"/>
    <sheet name="INDECA" sheetId="17" r:id="rId22"/>
  </sheets>
  <definedNames>
    <definedName name="_xlnm.Print_Area" localSheetId="0">'AVANCES '!$A$1:$F$30</definedName>
    <definedName name="_xlnm.Print_Area" localSheetId="20">CONALFA!$A$1:$H$13</definedName>
    <definedName name="_xlnm.Print_Area" localSheetId="19">'FONTIERRAS '!$A$1:$H$14</definedName>
    <definedName name="_xlnm.Print_Area" localSheetId="17">ICTA!$A$1:$H$16</definedName>
    <definedName name="_xlnm.Print_Area" localSheetId="21">INDECA!$A$1:$H$13</definedName>
    <definedName name="_xlnm.Print_Area" localSheetId="18">INFOM!$A$1:$H$19</definedName>
    <definedName name="_xlnm.Print_Area" localSheetId="5">MAGA!$A$1:$H$32</definedName>
    <definedName name="_xlnm.Print_Area" localSheetId="7">MARN!$A$1:$H$17</definedName>
    <definedName name="_xlnm.Print_Area" localSheetId="8">MICIVI!$A$1:$J$53</definedName>
    <definedName name="_xlnm.Print_Area" localSheetId="6">'MICIVI '!$A$1:$H$23</definedName>
    <definedName name="_xlnm.Print_Area" localSheetId="11">'MICIVI (2)'!$A$1:$J$58</definedName>
    <definedName name="_xlnm.Print_Area" localSheetId="10">'MICIVI sin 12 snip'!$A$1:$J$53</definedName>
    <definedName name="_xlnm.Print_Area" localSheetId="9">'MICIVI sin los q dijo minfin'!$A$1:$J$48</definedName>
    <definedName name="_xlnm.Print_Area" localSheetId="12">'MIDES '!$A$1:$H$24</definedName>
    <definedName name="_xlnm.Print_Area" localSheetId="4">MINECO!$A$1:$H$15</definedName>
    <definedName name="_xlnm.Print_Area" localSheetId="1">MINEDUC!$A$1:$H$19</definedName>
    <definedName name="_xlnm.Print_Area" localSheetId="3">MINTRAB!$A$1:$H$16</definedName>
    <definedName name="_xlnm.Print_Area" localSheetId="2">MSPAS!$A$1:$H$31</definedName>
    <definedName name="_xlnm.Print_Area" localSheetId="14">SBS!$A$1:$H$17</definedName>
    <definedName name="_xlnm.Print_Area" localSheetId="13">SCEP!$A$1:$H$14</definedName>
    <definedName name="_xlnm.Print_Area" localSheetId="16">SESAN!$A$1:$H$17</definedName>
    <definedName name="_xlnm.Print_Area" localSheetId="15">SOSEP!$A$1:$H$14</definedName>
    <definedName name="_xlnm.Print_Titles" localSheetId="5">MAGA!$1:$9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7" l="1"/>
  <c r="E21" i="27"/>
  <c r="D16" i="27"/>
  <c r="E16" i="27"/>
  <c r="C16" i="27"/>
  <c r="D7" i="27"/>
  <c r="E7" i="27"/>
  <c r="H22" i="3" l="1"/>
  <c r="H11" i="2" l="1"/>
  <c r="H12" i="2"/>
  <c r="H13" i="2"/>
  <c r="H14" i="2"/>
  <c r="H15" i="2"/>
  <c r="H16" i="2"/>
  <c r="H17" i="2"/>
  <c r="G16" i="13" l="1"/>
  <c r="G13" i="12"/>
  <c r="G16" i="11"/>
  <c r="G13" i="10"/>
  <c r="G14" i="4"/>
  <c r="D22" i="27" l="1"/>
  <c r="H14" i="23" l="1"/>
  <c r="H16" i="23" l="1"/>
  <c r="E22" i="23"/>
  <c r="F22" i="23"/>
  <c r="G22" i="23"/>
  <c r="H10" i="23"/>
  <c r="H22" i="23" l="1"/>
  <c r="C24" i="27"/>
  <c r="C26" i="27"/>
  <c r="C25" i="27"/>
  <c r="C23" i="27"/>
  <c r="C22" i="27"/>
  <c r="D19" i="27"/>
  <c r="D17" i="27"/>
  <c r="C20" i="27"/>
  <c r="C19" i="27"/>
  <c r="C18" i="27"/>
  <c r="C17" i="27"/>
  <c r="C10" i="27"/>
  <c r="C14" i="27"/>
  <c r="C12" i="27"/>
  <c r="C11" i="27"/>
  <c r="C9" i="27"/>
  <c r="C8" i="27"/>
  <c r="H11" i="25" l="1"/>
  <c r="H12" i="25"/>
  <c r="H14" i="25"/>
  <c r="H15" i="25"/>
  <c r="H16" i="25"/>
  <c r="H18" i="25"/>
  <c r="H19" i="25"/>
  <c r="H21" i="25"/>
  <c r="H22" i="25"/>
  <c r="H12" i="7"/>
  <c r="H13" i="7"/>
  <c r="H14" i="7"/>
  <c r="H15" i="7"/>
  <c r="H11" i="7"/>
  <c r="H14" i="19"/>
  <c r="F15" i="19"/>
  <c r="D10" i="27" s="1"/>
  <c r="G15" i="19"/>
  <c r="E10" i="27" s="1"/>
  <c r="E15" i="19"/>
  <c r="F18" i="2"/>
  <c r="D8" i="27" s="1"/>
  <c r="G18" i="2"/>
  <c r="E8" i="27" s="1"/>
  <c r="E18" i="2"/>
  <c r="H27" i="3"/>
  <c r="H26" i="3"/>
  <c r="F30" i="3" l="1"/>
  <c r="G30" i="3"/>
  <c r="E9" i="27" s="1"/>
  <c r="D9" i="27" l="1"/>
  <c r="H13" i="3"/>
  <c r="E18" i="27" l="1"/>
  <c r="F16" i="11"/>
  <c r="D18" i="27" s="1"/>
  <c r="H29" i="5" l="1"/>
  <c r="F31" i="5" l="1"/>
  <c r="D12" i="27" s="1"/>
  <c r="G31" i="5"/>
  <c r="E12" i="27" s="1"/>
  <c r="H12" i="11" l="1"/>
  <c r="H11" i="13" l="1"/>
  <c r="H10" i="13"/>
  <c r="D13" i="27" l="1"/>
  <c r="E13" i="27"/>
  <c r="F14" i="4"/>
  <c r="D11" i="27" s="1"/>
  <c r="E11" i="27"/>
  <c r="F13" i="12"/>
  <c r="E19" i="27"/>
  <c r="F13" i="18"/>
  <c r="D24" i="27" s="1"/>
  <c r="G13" i="18"/>
  <c r="E24" i="27" s="1"/>
  <c r="F12" i="17"/>
  <c r="D26" i="27" s="1"/>
  <c r="G12" i="17"/>
  <c r="E26" i="27" s="1"/>
  <c r="F12" i="16"/>
  <c r="D25" i="27" s="1"/>
  <c r="G12" i="16"/>
  <c r="E25" i="27" s="1"/>
  <c r="F18" i="15"/>
  <c r="D23" i="27" s="1"/>
  <c r="G18" i="15"/>
  <c r="E23" i="27" s="1"/>
  <c r="F15" i="14"/>
  <c r="G15" i="14"/>
  <c r="F16" i="7"/>
  <c r="D14" i="27" s="1"/>
  <c r="G16" i="7"/>
  <c r="E14" i="27" s="1"/>
  <c r="F23" i="25"/>
  <c r="D15" i="27" s="1"/>
  <c r="G23" i="25"/>
  <c r="E15" i="27" s="1"/>
  <c r="F26" i="27" l="1"/>
  <c r="F25" i="27"/>
  <c r="F23" i="27"/>
  <c r="F24" i="27"/>
  <c r="H15" i="14"/>
  <c r="E22" i="27"/>
  <c r="F22" i="27" s="1"/>
  <c r="H13" i="4"/>
  <c r="H11" i="11" l="1"/>
  <c r="H13" i="11"/>
  <c r="H14" i="11"/>
  <c r="H15" i="11"/>
  <c r="H10" i="11"/>
  <c r="F16" i="13"/>
  <c r="D20" i="27" s="1"/>
  <c r="E20" i="27"/>
  <c r="F13" i="10"/>
  <c r="E17" i="27"/>
  <c r="D27" i="27" l="1"/>
  <c r="E31" i="5"/>
  <c r="H30" i="5"/>
  <c r="H28" i="5"/>
  <c r="H27" i="5"/>
  <c r="H26" i="5"/>
  <c r="H25" i="5"/>
  <c r="H24" i="5"/>
  <c r="H23" i="5"/>
  <c r="H22" i="5"/>
  <c r="H21" i="5"/>
  <c r="H20" i="5"/>
  <c r="H18" i="5"/>
  <c r="H17" i="5"/>
  <c r="H16" i="5"/>
  <c r="H15" i="5"/>
  <c r="H14" i="5"/>
  <c r="H13" i="5"/>
  <c r="H12" i="5"/>
  <c r="H11" i="5"/>
  <c r="H10" i="5"/>
  <c r="E27" i="27" l="1"/>
  <c r="H31" i="5"/>
  <c r="H15" i="23" l="1"/>
  <c r="H17" i="23"/>
  <c r="H18" i="23"/>
  <c r="H19" i="23"/>
  <c r="H20" i="23"/>
  <c r="H21" i="23"/>
  <c r="H10" i="18" l="1"/>
  <c r="E13" i="18"/>
  <c r="H12" i="18"/>
  <c r="H10" i="4"/>
  <c r="E30" i="3"/>
  <c r="E14" i="4"/>
  <c r="C13" i="27"/>
  <c r="E16" i="11" l="1"/>
  <c r="H11" i="12" l="1"/>
  <c r="H12" i="12"/>
  <c r="H13" i="14"/>
  <c r="H10" i="19" l="1"/>
  <c r="H10" i="2" l="1"/>
  <c r="H12" i="23" l="1"/>
  <c r="H13" i="23"/>
  <c r="H11" i="23"/>
  <c r="H16" i="15"/>
  <c r="H15" i="15"/>
  <c r="H14" i="15"/>
  <c r="H17" i="15"/>
  <c r="H13" i="15"/>
  <c r="H11" i="15"/>
  <c r="H12" i="15"/>
  <c r="H10" i="15"/>
  <c r="E15" i="14"/>
  <c r="H10" i="14"/>
  <c r="E13" i="10" l="1"/>
  <c r="H10" i="10"/>
  <c r="H10" i="3" l="1"/>
  <c r="H28" i="3"/>
  <c r="H14" i="3" l="1"/>
  <c r="H16" i="11" l="1"/>
  <c r="E12" i="17" l="1"/>
  <c r="H11" i="19" l="1"/>
  <c r="E13" i="12" l="1"/>
  <c r="F15" i="27" l="1"/>
  <c r="F17" i="27" l="1"/>
  <c r="F8" i="27" l="1"/>
  <c r="H10" i="25"/>
  <c r="E23" i="25"/>
  <c r="C15" i="27" s="1"/>
  <c r="H23" i="25"/>
  <c r="E16" i="13" l="1"/>
  <c r="E18" i="15"/>
  <c r="F20" i="27" l="1"/>
  <c r="H16" i="13"/>
  <c r="H12" i="4"/>
  <c r="F13" i="27" l="1"/>
  <c r="F11" i="27" l="1"/>
  <c r="G45" i="22"/>
  <c r="F45" i="22"/>
  <c r="E45" i="22"/>
  <c r="E47" i="22" s="1"/>
  <c r="F47" i="22"/>
  <c r="H44" i="22"/>
  <c r="H43" i="22"/>
  <c r="H42" i="22"/>
  <c r="H41" i="22"/>
  <c r="H40" i="22"/>
  <c r="H39" i="22"/>
  <c r="H38" i="22"/>
  <c r="H37" i="22"/>
  <c r="H36" i="22"/>
  <c r="H35" i="22"/>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H45" i="22" l="1"/>
  <c r="G47" i="22"/>
  <c r="E50" i="21"/>
  <c r="E52" i="21" s="1"/>
  <c r="G50" i="21"/>
  <c r="F50" i="21"/>
  <c r="F52" i="21" s="1"/>
  <c r="H49" i="21"/>
  <c r="H45" i="21"/>
  <c r="H43" i="21"/>
  <c r="H42" i="21"/>
  <c r="H41" i="21"/>
  <c r="H39" i="21"/>
  <c r="H38" i="21"/>
  <c r="H37" i="21"/>
  <c r="H36" i="21"/>
  <c r="H35" i="21"/>
  <c r="H32" i="21"/>
  <c r="H31" i="21"/>
  <c r="H30" i="21"/>
  <c r="H29" i="21"/>
  <c r="H28" i="21"/>
  <c r="H27" i="21"/>
  <c r="H23" i="21"/>
  <c r="H22" i="21"/>
  <c r="H21" i="21"/>
  <c r="H20" i="21"/>
  <c r="H19" i="21"/>
  <c r="H18" i="21"/>
  <c r="H15" i="21"/>
  <c r="H14" i="21"/>
  <c r="H13" i="21"/>
  <c r="H12" i="21"/>
  <c r="H11" i="21"/>
  <c r="H10" i="21"/>
  <c r="H9" i="21"/>
  <c r="H8" i="21"/>
  <c r="H7" i="21"/>
  <c r="H50" i="21" l="1"/>
  <c r="G52" i="21"/>
  <c r="F54" i="20" l="1"/>
  <c r="G54" i="20"/>
  <c r="E54" i="20"/>
  <c r="F48" i="20"/>
  <c r="G48" i="20"/>
  <c r="E48" i="20"/>
  <c r="F42" i="20"/>
  <c r="G42" i="20"/>
  <c r="E42" i="20"/>
  <c r="F37" i="20"/>
  <c r="G37" i="20"/>
  <c r="E37" i="20"/>
  <c r="F21" i="20"/>
  <c r="G21" i="20"/>
  <c r="E21" i="20"/>
  <c r="E55" i="20" s="1"/>
  <c r="H7" i="20"/>
  <c r="F55" i="20" l="1"/>
  <c r="F57" i="20" s="1"/>
  <c r="G55" i="20"/>
  <c r="G57" i="20" s="1"/>
  <c r="E57" i="20"/>
  <c r="H55" i="20" l="1"/>
  <c r="F50" i="6" l="1"/>
  <c r="F52" i="6" s="1"/>
  <c r="G50" i="6"/>
  <c r="G52" i="6" s="1"/>
  <c r="E16" i="7" l="1"/>
  <c r="F14" i="27" l="1"/>
  <c r="H28" i="6"/>
  <c r="H27" i="6"/>
  <c r="H31" i="6" l="1"/>
  <c r="H32" i="6"/>
  <c r="H33" i="6"/>
  <c r="H34" i="6"/>
  <c r="H35" i="6"/>
  <c r="H36" i="6"/>
  <c r="H37" i="6"/>
  <c r="H38" i="6"/>
  <c r="H39" i="6"/>
  <c r="H40" i="6"/>
  <c r="H41" i="6"/>
  <c r="H42" i="6"/>
  <c r="H43" i="6"/>
  <c r="H44" i="6"/>
  <c r="H45" i="6"/>
  <c r="H46" i="6"/>
  <c r="H47" i="6"/>
  <c r="H48" i="6"/>
  <c r="H49" i="6"/>
  <c r="H29" i="6"/>
  <c r="H30" i="6"/>
  <c r="H11" i="6"/>
  <c r="H12" i="6"/>
  <c r="H14" i="6"/>
  <c r="E12" i="16" l="1"/>
  <c r="C7" i="27" l="1"/>
  <c r="F10" i="27"/>
  <c r="F18" i="27"/>
  <c r="F12" i="27"/>
  <c r="C21" i="27"/>
  <c r="H13" i="10"/>
  <c r="H15" i="19"/>
  <c r="E50" i="6"/>
  <c r="E52" i="6" s="1"/>
  <c r="H26" i="6"/>
  <c r="C27" i="27" l="1"/>
  <c r="F21" i="27"/>
  <c r="F9" i="27"/>
  <c r="H13" i="18"/>
  <c r="H50" i="6"/>
  <c r="H12" i="16"/>
  <c r="H18" i="15"/>
  <c r="H30" i="3"/>
  <c r="F7" i="27" l="1"/>
  <c r="H13" i="19"/>
  <c r="H12" i="19"/>
  <c r="H21" i="3" l="1"/>
  <c r="H17" i="3" l="1"/>
  <c r="H24" i="3" l="1"/>
  <c r="H8" i="6" l="1"/>
  <c r="H9" i="6"/>
  <c r="H10" i="6"/>
  <c r="H13" i="6"/>
  <c r="H15" i="6"/>
  <c r="H16" i="6"/>
  <c r="H17" i="6"/>
  <c r="H18" i="6"/>
  <c r="H19" i="6"/>
  <c r="H20" i="6"/>
  <c r="H21" i="6"/>
  <c r="H22" i="6"/>
  <c r="H23" i="6"/>
  <c r="H24" i="6"/>
  <c r="H25" i="6"/>
  <c r="H7" i="6"/>
  <c r="H11" i="4" l="1"/>
  <c r="H11" i="18"/>
  <c r="H11" i="17"/>
  <c r="H11" i="16"/>
  <c r="H10" i="16"/>
  <c r="H14" i="14"/>
  <c r="H12" i="14"/>
  <c r="H11" i="14"/>
  <c r="H15" i="13"/>
  <c r="H14" i="13"/>
  <c r="H13" i="13"/>
  <c r="H12" i="13"/>
  <c r="H10" i="12"/>
  <c r="H12" i="10"/>
  <c r="H10" i="7"/>
  <c r="H29" i="3"/>
  <c r="H25" i="3"/>
  <c r="H23" i="3"/>
  <c r="H20" i="3"/>
  <c r="H19" i="3"/>
  <c r="H18" i="3"/>
  <c r="H16" i="3"/>
  <c r="H15" i="3"/>
  <c r="H12" i="3"/>
  <c r="H11" i="3"/>
  <c r="F19" i="27" l="1"/>
  <c r="H13" i="12"/>
  <c r="H12" i="17"/>
  <c r="H14" i="4"/>
  <c r="H18" i="2"/>
  <c r="H10" i="17"/>
  <c r="H11" i="10"/>
  <c r="F16" i="27" l="1"/>
  <c r="F27" i="27"/>
  <c r="H16" i="7"/>
</calcChain>
</file>

<file path=xl/sharedStrings.xml><?xml version="1.0" encoding="utf-8"?>
<sst xmlns="http://schemas.openxmlformats.org/spreadsheetml/2006/main" count="946" uniqueCount="454">
  <si>
    <t>CÓDIGO PRESUPUESTARIO</t>
  </si>
  <si>
    <t>ACTIVIDAD PRESUPUESTARIA</t>
  </si>
  <si>
    <t>PRESUPUESTO</t>
  </si>
  <si>
    <t>EJECUTADO</t>
  </si>
  <si>
    <t>INICIAL</t>
  </si>
  <si>
    <t>VIGENTE</t>
  </si>
  <si>
    <t>EJECUCIÓN ACUMULADA</t>
  </si>
  <si>
    <t>% DE EJECUCIÓN</t>
  </si>
  <si>
    <t>MINEDUC</t>
  </si>
  <si>
    <t>MSPAS</t>
  </si>
  <si>
    <t>SERVICIOS DE ALIMENTACIÓN ESCOLAR PREPRIMARIA</t>
  </si>
  <si>
    <t>SERVICIOS DE ALIMENTACIÓN ESCOLAR PRIMARIA</t>
  </si>
  <si>
    <t>MINECO</t>
  </si>
  <si>
    <t>MAGA</t>
  </si>
  <si>
    <t>MICIVI</t>
  </si>
  <si>
    <t>MARN</t>
  </si>
  <si>
    <t>SCEP</t>
  </si>
  <si>
    <t>SBS</t>
  </si>
  <si>
    <t>SOSEP</t>
  </si>
  <si>
    <t>SESAN</t>
  </si>
  <si>
    <t>ICTA</t>
  </si>
  <si>
    <t>INFOM</t>
  </si>
  <si>
    <t>INDECA</t>
  </si>
  <si>
    <t>FONTIERRAS</t>
  </si>
  <si>
    <t>TOTAL</t>
  </si>
  <si>
    <t>SERVICIOS DE APOYO EN LA PRODUCCIÓN Y COMERCIALIZACIÓN ARTESANAL</t>
  </si>
  <si>
    <t xml:space="preserve">CODIGO PRESUPUESTARIO </t>
  </si>
  <si>
    <t xml:space="preserve">CODIGO PRESUPUESTARIIO </t>
  </si>
  <si>
    <t xml:space="preserve">ACTIVIDAD PRESUPUESTARIA </t>
  </si>
  <si>
    <t xml:space="preserve">PRESUPUESTO </t>
  </si>
  <si>
    <t xml:space="preserve">AVANCE FINANCIERO </t>
  </si>
  <si>
    <t xml:space="preserve">INICIAL </t>
  </si>
  <si>
    <t xml:space="preserve">% DE EJECUCION </t>
  </si>
  <si>
    <t>CODIGO SNIP</t>
  </si>
  <si>
    <t>Reposición carretera CITO 180 tramo CA-2 Occ. (km.178+000) Retalhuleu Cruce zunil (km 213+000)  Quetzaltenango (MICIVI)</t>
  </si>
  <si>
    <t>Reposición carretera CA-12 tramo km. 212+200 frontera la Ermita (km. 227+404) Chiquimula (MICIVI)</t>
  </si>
  <si>
    <t xml:space="preserve">Mejoramiento carretera RN-7e tramo I : San Julian- tamahu- Tucuru- puente Chasco (pavimentación) (MICIVI) </t>
  </si>
  <si>
    <t>Ampliación Escuela primaria oficial rural mixta, aldea la union, Malacatan San Marcos UDI: 12-15-0684-43 (MICIVI)</t>
  </si>
  <si>
    <t>MIDES</t>
  </si>
  <si>
    <t>COMEDORES</t>
  </si>
  <si>
    <t>TRANSFERENCIAS MONETARIAS CONDICIONADAS PARA ALIMENTOS</t>
  </si>
  <si>
    <t>TRANSFERENCIAS MONETARIAS CON ÉNFASIS EN SALUD</t>
  </si>
  <si>
    <t>APOYO TÉCNICO A LOS CONSEJOS DE DESARROLLO</t>
  </si>
  <si>
    <t>PROTECCIÓN Y ACOGIMIENTO RESIDENCIAL A NIÑEZ Y ADOLESCENCIA</t>
  </si>
  <si>
    <t>FORMACIÓN AL SISTEMA DE CONSEJOS DE DESARROLLO</t>
  </si>
  <si>
    <t>DIRECCIÓN Y COORDINACIÓN</t>
  </si>
  <si>
    <t>ATENCIÓN EN IDIOMA ESPAÑOL</t>
  </si>
  <si>
    <t>ATENCIÓN EN IDIOMAS MAYA, GARÍFUNA Y XINCA</t>
  </si>
  <si>
    <t>ARRENDAMIENTO DE TIERRAS</t>
  </si>
  <si>
    <t>Fuente: SIGES R00818630.rpt</t>
  </si>
  <si>
    <t>MONITOREO DE CRECIMIENTO</t>
  </si>
  <si>
    <t xml:space="preserve">RESGUARDO Y CONSERVACION DE ALIMIENTOS </t>
  </si>
  <si>
    <t>MINTRAB</t>
  </si>
  <si>
    <t>11130013 202-111-01-0001-000-001-3000</t>
  </si>
  <si>
    <t>11130013 111-001-001-000-002-0899</t>
  </si>
  <si>
    <t>11130013 -111001-001-000-002-0599</t>
  </si>
  <si>
    <t>11130013 -11-001-001-000-002-2099</t>
  </si>
  <si>
    <t>11130013-11-001-001-000-002-0899</t>
  </si>
  <si>
    <t>11130013 11-001-001-000-002-3600</t>
  </si>
  <si>
    <t>11130013 11-001-001-000-002-2099</t>
  </si>
  <si>
    <t>11130013 11-001-001-000-002-1609</t>
  </si>
  <si>
    <t>11130013 11-001-001-000-003-1699</t>
  </si>
  <si>
    <t>11130013 11-001-001-000-003-1299</t>
  </si>
  <si>
    <t>11130013 11-001-002-000-001-1499</t>
  </si>
  <si>
    <t>11130013 11-001-002-000-002-1601</t>
  </si>
  <si>
    <t>11130013  11-001-002-000-002-0999</t>
  </si>
  <si>
    <t>11130013 11-001-002-000-002-1199</t>
  </si>
  <si>
    <t>11130013 11-001-002-000-002-3600</t>
  </si>
  <si>
    <t>11130013 11-01-002-000-003-0805</t>
  </si>
  <si>
    <t>11130013 11-01-002-000-003-1420</t>
  </si>
  <si>
    <t>11130013 11-01-002-000-003-1499</t>
  </si>
  <si>
    <t>11130013 11-01-002-000-003-1299</t>
  </si>
  <si>
    <t>11130013 11-01-002-000-003-0909</t>
  </si>
  <si>
    <t>11130013 11-01-002-000-003-0799</t>
  </si>
  <si>
    <t>11130013 11-01-002-000-003-1699</t>
  </si>
  <si>
    <t>11130013 11-01-002-000-003-3000</t>
  </si>
  <si>
    <t xml:space="preserve">MEJORAMIENTO DE CARRETERAS SECUNDARIAS Y PUENTES </t>
  </si>
  <si>
    <t>11130013 11-002-001-000-001-3000</t>
  </si>
  <si>
    <t xml:space="preserve">MEJORAMIENTO DE CAMINOS RURALES </t>
  </si>
  <si>
    <t>11130013 14-000-001-000-002-1416</t>
  </si>
  <si>
    <t>1130013 14-000-001-000-002-0602</t>
  </si>
  <si>
    <t>1130013 14-000-001-000-002-0610</t>
  </si>
  <si>
    <t>1130013 14-000-002-000-001-1207</t>
  </si>
  <si>
    <t>1130013 14-000-002-000-001-1602</t>
  </si>
  <si>
    <t>1130013 14-000-002-000-001-1411</t>
  </si>
  <si>
    <t>1130013 14-000-002-000-001-1420</t>
  </si>
  <si>
    <t>1130013 14-000-002-000-001-0701</t>
  </si>
  <si>
    <t>1130013 14-001-002-000-003-1501</t>
  </si>
  <si>
    <t xml:space="preserve">Construcción carretera franja transversal del norte (frontera con México- Modesto Méndez, Izabal) </t>
  </si>
  <si>
    <t xml:space="preserve">Reposicion carretera RN 1 tramo godinez san andres semetabaj panajachel solola </t>
  </si>
  <si>
    <t xml:space="preserve">Reposición carretera CA-09 SUR tramo palin -Escuintla, Escuintla </t>
  </si>
  <si>
    <t xml:space="preserve">Reposición carretera ruta CA 10 tramo quezaltepeque frontera agua caliente chiquimula </t>
  </si>
  <si>
    <t>Reposicion carretera CA 01 OOCC tramo cuatro caminos KM 188600 pologua km 205 000 totonicapan</t>
  </si>
  <si>
    <t xml:space="preserve">Reposicion carretera CA 01 ACC tramo pologua km 205000 totonicapan chiquibal km 232 000 quetzaltenango </t>
  </si>
  <si>
    <t xml:space="preserve">Reposición carretera RN 11 tramo bifurcacion CA 02 occidente cocales suchitepequez san lucas toliman solola </t>
  </si>
  <si>
    <t xml:space="preserve">Reposición carretera cito-180  tramo CA-2 OCC (Km 178+000) Retalhuleu - cruce a zunil (km 213+000) Quetzaltenango </t>
  </si>
  <si>
    <t>Reposición de carretera CA-12, tramo KM 212+200 frontera la ermita (Km 227+404) Chiquimula</t>
  </si>
  <si>
    <t>Mejoramiento carretera RN7E tramo I : San julian-Tamahu-Tucuru -puente chasco (pavimentacion)</t>
  </si>
  <si>
    <t>Mejoramiento carretera RN 12 Sur, tramo san marcos guativil El Querzal SINTANA</t>
  </si>
  <si>
    <t xml:space="preserve">Mejoramiento de carretera RN 05 tramo campur-fray bartolome de las casas (pavimentacion) </t>
  </si>
  <si>
    <t>Construcción carretera RD QUI-21 tramo II seca-Lacentillo -SAQUIXPEC El PARAISO longitud 36.54 KM</t>
  </si>
  <si>
    <t>Construcción carretera RD QUI-21 tramo san juan chactela- ixcan longitud 45.6 km.</t>
  </si>
  <si>
    <t>Reposicion carretera RD Av. 9 tramo coban finca chitoc Alta Verapaz</t>
  </si>
  <si>
    <t>Mejoramiento carretera tramo rancho de teja momostenango (pavimentación)</t>
  </si>
  <si>
    <t xml:space="preserve">Mejoramiento carretera RD qui 25 tramo FTN (Aldea san Francisco) ingenieros (frontera) </t>
  </si>
  <si>
    <t xml:space="preserve">Mejoramiento carretera RD Qui 21 tramo III la libertad rio copon asencion copon san juan Chactela </t>
  </si>
  <si>
    <t xml:space="preserve">Mejoramiento carretera RD quiche 4 tramo santa cruz del quiche patzite chimente </t>
  </si>
  <si>
    <t xml:space="preserve">Mejoramiento carretera RD sol 04 tramo santiago atitaln km 171000 San pedro la laguna Km 174220 solola </t>
  </si>
  <si>
    <t>Mejoramiento carretera RDAV 06, tramo lanquin - chabon (pavimentación )</t>
  </si>
  <si>
    <t xml:space="preserve">Mejoramiento carretera RD CHM 17 tramo san martin jilotepeque joyabaj pavimentacion  </t>
  </si>
  <si>
    <t>Mejoramiento carretera RD QUI-21 tramo I: chicaman -El Soch- SECA longitud 33.66 km.</t>
  </si>
  <si>
    <t xml:space="preserve">Mejoramiento camino rural CR-HUE-36 tramo San Martin Cuchumatan union cantinil Huehuetenango </t>
  </si>
  <si>
    <t xml:space="preserve">Reposición escuela primaria oficial rutal mixta aldea las astas barberena santa rosa </t>
  </si>
  <si>
    <t xml:space="preserve">Reposición escuela primaria oficial rural mixta aldea llano grande santa maria ixhuatan santa rosa </t>
  </si>
  <si>
    <t xml:space="preserve">Mejoramiento escuela primaria oficial rural mixta, aldea san jose pineda, santa maria ixhuatan, santa rosa </t>
  </si>
  <si>
    <t xml:space="preserve">Mejoramiento centro de atención permanente (cap) santa cruz, alta verapaz </t>
  </si>
  <si>
    <t>Mejoramiento carretera puente el motagua aldea llano grangre, salama baja verapaz</t>
  </si>
  <si>
    <t>SERVICIOS DE ATENCIÓN DEL RECIÉN NACIDO</t>
  </si>
  <si>
    <t>CONSTRUCCIÓN DE CARRETERAS PRIMARIAS PUENTES Y DISTRIBUIDORES DE TRÁNSITO   SNIP60132</t>
  </si>
  <si>
    <t xml:space="preserve">REPOSICIÓN DE CARRETERAS PRIMARIAS, PUENTES Y DISTRIBUIDORES DE TRÁNSITO </t>
  </si>
  <si>
    <t xml:space="preserve">MEJORAMIENTO DE CARRETERAS PRIMARIAS, PUENTES Y DISTRIBUIDORES DE TRÁNSITO </t>
  </si>
  <si>
    <t>CONSTRUCCIÓN DE CARRETERAS SECUNDARIAS Y PUENTES</t>
  </si>
  <si>
    <t>REPOSICIÓN DE CARRETERAS SECUNDARIAS Y PUENTES</t>
  </si>
  <si>
    <t>CONSTRUCCIÓN, AMPLIACIÓN, RECONSTRUCCIÓN Y MEJORAMIENTO DE ESCUELAS DE PRIMARIA</t>
  </si>
  <si>
    <t>11130013 11-001-002-000-003-0805</t>
  </si>
  <si>
    <t>11130013 11-001-002-000-003-0706</t>
  </si>
  <si>
    <r>
      <rPr>
        <sz val="11"/>
        <color rgb="FFFF0000"/>
        <rFont val="Calibri"/>
        <family val="2"/>
      </rPr>
      <t>CONSTRUCCIÓN, AMPLIACIÓN Y MEJORAMIENTO DE EDIFICIOS DE SALU</t>
    </r>
    <r>
      <rPr>
        <sz val="11"/>
        <rFont val="Calibri"/>
        <family val="2"/>
      </rPr>
      <t>D</t>
    </r>
  </si>
  <si>
    <t>MEJORAMIENTO DE CARRETERAS PRIMARIAS, PUENTES Y DISTRIBUIDORES DE TRÁNSITO</t>
  </si>
  <si>
    <t>CONSTRUCCIÓN, AMPLIACIÓN Y MEJORAMIENTO DE EDIFICIOS DE SALUD</t>
  </si>
  <si>
    <t xml:space="preserve">TOTAL </t>
  </si>
  <si>
    <t>INSTITUCIONES</t>
  </si>
  <si>
    <t>MINISTERIOS</t>
  </si>
  <si>
    <t>SECRETARÍAS</t>
  </si>
  <si>
    <t>DESCENTRALIZADAS</t>
  </si>
  <si>
    <t xml:space="preserve">CONALFA </t>
  </si>
  <si>
    <t xml:space="preserve">CÓDIGO PRESUPUESTARIO </t>
  </si>
  <si>
    <t xml:space="preserve">EJECUCIÓN ACUMULADA </t>
  </si>
  <si>
    <t>PRODUCCIÓN DE SEMILLAS MEJORADAS PARA PROMOCIÓN</t>
  </si>
  <si>
    <t>EJECUCIÓN FINANCIERA</t>
  </si>
  <si>
    <t>11130013-202-11-01-002-000-001</t>
  </si>
  <si>
    <t>11130013-202-11-01-002-000-003</t>
  </si>
  <si>
    <t>11130013-206-14-00-001-000-002</t>
  </si>
  <si>
    <t>11130013-206-14-00-001-000-004</t>
  </si>
  <si>
    <t>11130013-206-14-00-001-000-006</t>
  </si>
  <si>
    <t>11130013-202-11-02-001-000-001</t>
  </si>
  <si>
    <t>MEJORAMIENTO DE CAMINOS RURALES</t>
  </si>
  <si>
    <t>Cantidad expresada en Quetzales</t>
  </si>
  <si>
    <t>SERVICIOS DE SEGURIDAD ALIMENTARIA Y NUTRICIONAL ESCOLAR</t>
  </si>
  <si>
    <t xml:space="preserve">EJECUCIÓN FINANCIERA DEL PLAN OPERATIVO ANUAL DE SAN 2022 </t>
  </si>
  <si>
    <t>11130009-000-14-00-000-003-000</t>
  </si>
  <si>
    <t>SERVICIOS DE CONSEJERÍA</t>
  </si>
  <si>
    <t>11130009-000-14-00-000-004-000</t>
  </si>
  <si>
    <t>11130009-000-14-00-000-005-000</t>
  </si>
  <si>
    <t>DOTACIÓN DE MICRONUTRIENTES  A NIÑO Y NIÑA MENOR DE 5 AÑOS</t>
  </si>
  <si>
    <t>11130009-000-14-00-000-006-000</t>
  </si>
  <si>
    <t>DOTACIÓN DE MICRONUTRIENTES A MUJER EN EDAD FÉRTIL</t>
  </si>
  <si>
    <t>11130009-000-14-00-000-007-000</t>
  </si>
  <si>
    <t>SERVICIOS DE DESPARASITACIÓN A NIÑO Y NIÑA DE 1 A MENOR DE 5 AÑOS</t>
  </si>
  <si>
    <t>11130009-000-14-00-000-008-000</t>
  </si>
  <si>
    <t>VIGILANCIA DEL AGUA</t>
  </si>
  <si>
    <t>11130009-000-14-00-000-009-000</t>
  </si>
  <si>
    <t>ATENCIÓN POR INFECCIÓN RESPIRATORIA AGUDA A NIÑO Y NIÑA MENOR DE 5 AÑOS</t>
  </si>
  <si>
    <t>11130009-000-14-00-000-010-000</t>
  </si>
  <si>
    <t>ATENCIÓN POR ENFERMEDAD DIARREICA AGUDA A NIÑO Y NIÑA MENOR DE 5 AÑOS</t>
  </si>
  <si>
    <t>11130009-000-14-00-000-012-000</t>
  </si>
  <si>
    <t>DIAGNÓSTICO Y TRATAMIENTO DE LA DESNUTRICIÓN AGUDA</t>
  </si>
  <si>
    <t>11130009-000-14-00-000-015-000</t>
  </si>
  <si>
    <t>SERVICIOS DE VIGILANCIA DE DESARROLLO INFANTIL</t>
  </si>
  <si>
    <t>11130009-000-14-00-000-017-000</t>
  </si>
  <si>
    <t>SERVICIOS DE VACUNACIÓN A NIÑO Y NIÑA MENOR DE 5 AÑOS</t>
  </si>
  <si>
    <t>11130009-000-15-00-000-001-000</t>
  </si>
  <si>
    <t>SERVICIOS DE ATENCIÓN PRENATAL OPORTUNA</t>
  </si>
  <si>
    <t>11130009-000-15-00-000-002-000</t>
  </si>
  <si>
    <t>11130009-000-15-00-000-003-000</t>
  </si>
  <si>
    <t>11130009-000-15-00-000-004-000</t>
  </si>
  <si>
    <t>SERVICIOS DE PLANIFICACIÓN FAMILIAR</t>
  </si>
  <si>
    <t>11130009-000-18-00-000-002-000</t>
  </si>
  <si>
    <t>SERVICIOS DE PREVENCIÓN CONTROL Y VIGILANCIA DEL DENGUE CHIKUNGUNYA Y ZIKA</t>
  </si>
  <si>
    <t>ASISTENCIA Y DOTACIÓN DE ALIMENTOS</t>
  </si>
  <si>
    <t>ASISTENCIA POR VULNERABILIDAD ALIMENTARIA</t>
  </si>
  <si>
    <t>PROMOCIÓN DE LA AGRICULTURA SENSIBLE A LA NUTRICIÓN Y FOMENTO DE HUERTOS</t>
  </si>
  <si>
    <t>MECANISMOS DE CONSERVACIÓN Y PROTECCIÓN DEL RECURSO HÍDRICO</t>
  </si>
  <si>
    <t>CONSTRUCCIÓN AMPLIACIÓN Y MEJORAMIENTO DE PLANTAS DE TRATAMIENTO</t>
  </si>
  <si>
    <t>CONSTRUCCIÓN AMPLIACIÓN Y MEJORAMIENTO DE SISTEMAS DE DRENAJES Y SISTEMAS DE ALCANTARILLADO</t>
  </si>
  <si>
    <t>11130010-000-17-00-000-001-000</t>
  </si>
  <si>
    <t>11130010-000-17-00-000-002-000</t>
  </si>
  <si>
    <t>SERVICIOS DE COLOCACIÓN E INTERMEDIACIÓN LABORAL</t>
  </si>
  <si>
    <t>11130010-000-17-00-000-004-000</t>
  </si>
  <si>
    <t>SERVICIOS DE INSPECCIÓN LABORAL</t>
  </si>
  <si>
    <t>GOBERNANZA EN SEGURIDAD ALIMENTARIA Y NUTRICIONAL</t>
  </si>
  <si>
    <t>PROMOCIÓN DE TECNOLOGÍA AGRÍCOLA</t>
  </si>
  <si>
    <t>AGRICULTURA FAMILIAR PARA EL FORTALECIMIENTO DE LA ECONOMÍA CAMPESINA</t>
  </si>
  <si>
    <t>CONSTRUCCIÓN, AMPLIACIÓN, REPOSICIÓN Y MEJORAMIENTO DE ESCUELAS DE PRIMARIA</t>
  </si>
  <si>
    <t>11130009-000-18-00-000-001-000</t>
  </si>
  <si>
    <t>SERVICIOS DE PREVENCIÓN, CONTROL Y VIGILANCIA DE LA MALARIA</t>
  </si>
  <si>
    <t>11130009-000-12-00-000-002-000</t>
  </si>
  <si>
    <t>PREVENCIÓN Y PROMOCIÓN DE LA SALUD</t>
  </si>
  <si>
    <t xml:space="preserve">DIRECCIÓN Y COORDINACIÓN </t>
  </si>
  <si>
    <t xml:space="preserve">SERVICIOS TÉCNICOS AGRÍCOLAS </t>
  </si>
  <si>
    <t>11200054-000-14-00-000-001-000</t>
  </si>
  <si>
    <t>11200054-000-14-00-001-000-002</t>
  </si>
  <si>
    <t>11200054-201-12-00-000-003-000</t>
  </si>
  <si>
    <t>SERVICIOS DE MANTENIMIENTO DE SISTEMAS DE AGUA POTABLE</t>
  </si>
  <si>
    <t>11200054-201-12-00-000-004-000</t>
  </si>
  <si>
    <t>SERVICIOS DE LABORATORIO DE AGUA</t>
  </si>
  <si>
    <t>11200054-306-14-00-000-002-000</t>
  </si>
  <si>
    <t>SUPERVISIÓN Y ASESORÍA TÉCNICA</t>
  </si>
  <si>
    <t>11200054-306-14-00-000-004-000</t>
  </si>
  <si>
    <t>DESARROLLO INSTITUCIONAL DEL SECTOR DE AGUA Y SANEAMIENTO</t>
  </si>
  <si>
    <t>11200054-306-14-00-000-005-000</t>
  </si>
  <si>
    <t>DESARROLLO COMUNITARIO</t>
  </si>
  <si>
    <t>11200054-306-14-00-001-000-001</t>
  </si>
  <si>
    <t>CONSTRUCCIÓN DE ALCANTARILLADOS</t>
  </si>
  <si>
    <t>11130012-000-11-01-000-001-000</t>
  </si>
  <si>
    <t>11130012-000-11-01-000-002-000</t>
  </si>
  <si>
    <t>11130012-000-11-01-000-003-000</t>
  </si>
  <si>
    <t>11130012-000-11-02-000-001-000</t>
  </si>
  <si>
    <t>11130012-000-11-02-000-002-000</t>
  </si>
  <si>
    <t>11130012-000-11-02-000-003-000</t>
  </si>
  <si>
    <t>11130012-000-13-01-000-001-000</t>
  </si>
  <si>
    <t>11130012-000-13-01-000-002-000</t>
  </si>
  <si>
    <t>11130012-000-13-01-000-003-000</t>
  </si>
  <si>
    <t>SERVICIOS DE SEGURO AGROPECUARIO</t>
  </si>
  <si>
    <t>11130012-000-13-01-000-004-000</t>
  </si>
  <si>
    <t>SERVICIOS DE FORMACIÓN Y CAPACITACIÓN AGRÍCOLA Y FORESTAL</t>
  </si>
  <si>
    <t>11130012-000-13-02-000-001-000</t>
  </si>
  <si>
    <t>11130012-000-13-02-000-003-000</t>
  </si>
  <si>
    <t>APOYO A LA PRODUCCIÓN PECUARIA E HIDROBIOLÓGICA SOSTENIBLE Y TECNIFICADA</t>
  </si>
  <si>
    <t>11130012-000-13-02-000-004-000</t>
  </si>
  <si>
    <t>DIVERSIFICACIÓN PECUARIA E HIDROBIOLÓGICA PARA CRIANZA DE ESPECIES</t>
  </si>
  <si>
    <t>11130012-000-13-03-000-001-000</t>
  </si>
  <si>
    <t>11130012-000-13-03-000-002-000</t>
  </si>
  <si>
    <t>ASISTENCIA PARA LA ORGANIZACIÓN Y COMERCIALIZACIÓN PRODUCTIVA</t>
  </si>
  <si>
    <t>11130012-000-13-03-000-003-000</t>
  </si>
  <si>
    <t>FORTALECIMIENTO DE LA ADMINISTRACIÓN DEL AGUA PARA LA PRODUCCIÓN SOSTENIBLE</t>
  </si>
  <si>
    <t>ELABORACIÓN DE MEDIDAS DE ADAPTACIÓN Y MITIGACIÓN AL CAMBIO CLIMÁTICO</t>
  </si>
  <si>
    <t>CAPACITACIÓN SOCIO AMBIENTAL</t>
  </si>
  <si>
    <t>SENSIBILIZACIÓN Y CONCIENTIZACIÓN AMBIENTAL</t>
  </si>
  <si>
    <t>11130013-202-11-01-001-000-003</t>
  </si>
  <si>
    <t>MEJORAMIENTO DE CARRETERAS SECUNDARIAS Y PUENTES</t>
  </si>
  <si>
    <t>11130013-206-14-00-002-000-001</t>
  </si>
  <si>
    <t>MEJORAMIENTO DE CARRETERAS PRIMARIAS PUENTES Y DISTRIBUIDORES DE TRÁNSITO</t>
  </si>
  <si>
    <t>CONSTRUCCIÓN, AMPLIACIÓN Y REPOSICIÓN DE ESCUELAS BICENTENARIO</t>
  </si>
  <si>
    <t>CONSTRUCCIÓN, AMPLIACIÓN, REPOSICIÓN Y MEJORAMIENTO DE EDIFICIOS DE SALUD</t>
  </si>
  <si>
    <t>11130020-202-14-00-000-002-000</t>
  </si>
  <si>
    <t>11130020-202-14-00-000-003-000</t>
  </si>
  <si>
    <t>11130020-202-21-01-000-001-000</t>
  </si>
  <si>
    <t>11130020-202-21-01-000-002-000</t>
  </si>
  <si>
    <t>TRANSFERENCIAS MONETARIAS PARA NIÑAS Y ADOLESCENTES VIOLENTADAS Y JUDICIALIZADAS</t>
  </si>
  <si>
    <t>11130020-202-21-02-000-001-000</t>
  </si>
  <si>
    <t>TRANSFERENCIAS MONETARIAS CON ÉNFASIS EN EDUCACIÓN</t>
  </si>
  <si>
    <t>DOTACIÓN DE MATERIALES DE CONSTRUCCIÓN Y EQUIPO PARA SERVICIOS DE SISTEMAS DE AGUA POTABLE</t>
  </si>
  <si>
    <t>DOTACIÓN DE MATERIALES DE CONSTRUCCIÓN Y EQUIPO PARA SERVICIOS DE SISTEMAS DE SANEAMIENTO Y AMBIENTE</t>
  </si>
  <si>
    <t>CONSTRUCCIÓN AMPLIACIÓN Y MEJORAMIENTO DE SISTEMAS DE AGUA POTABLE Y POZOS MECÁNICOS</t>
  </si>
  <si>
    <t>11130008-000-11-01-000-009-000</t>
  </si>
  <si>
    <t>FORMACIÓN PADRES Y MADRES DE ESTUDIANTES DEL NIVEL PREPRIMARIO</t>
  </si>
  <si>
    <t>11130008-000-12-01-000-010-000</t>
  </si>
  <si>
    <t>FORMACIÓN PADRES Y MADRES DE ESTUDIANTES DEL NIVEL PRIMARIO</t>
  </si>
  <si>
    <t>11130008-000-18-00-000-001-000</t>
  </si>
  <si>
    <t>SERVICIOS DE EDUCACIÓN INICIAL</t>
  </si>
  <si>
    <t>11130008-000-20-00-000-001-000</t>
  </si>
  <si>
    <t>11130008-000-20-00-000-002-000</t>
  </si>
  <si>
    <t>11130008-000-20-00-000-003-000</t>
  </si>
  <si>
    <t>11130010-000-16-00-000-002-000</t>
  </si>
  <si>
    <t>APORTE ECONÓMICO AL ADULTO MAYOR</t>
  </si>
  <si>
    <t>11130016-212-64-01-000-003-000</t>
  </si>
  <si>
    <t>11130016-212-64-01-000-004-000</t>
  </si>
  <si>
    <t>11130016-212-64-01-000-005-000</t>
  </si>
  <si>
    <t>CAPACITACIÓN LABORAL Y OCUPACIONAL A ADOLESCENTES CON DISCAPACIDAD</t>
  </si>
  <si>
    <t>11130016-212-64-01-000-006-000</t>
  </si>
  <si>
    <t>SUBSIDIO ECONÓMICO A NIÑEZ Y ADOLESCENCIA CON NECECIDADES ESPECIALES Y DISCAPACIDAD</t>
  </si>
  <si>
    <t>11130016-212-64-03-000-004-000</t>
  </si>
  <si>
    <t>11130016-212-64-03-000-011-000</t>
  </si>
  <si>
    <t>11130016-224-38-00-000-002-000</t>
  </si>
  <si>
    <t>ATENCIÓN INTEGRAL A LA PRIMERA INFANCIA</t>
  </si>
  <si>
    <t>11130016-224-38-00-000-014-000</t>
  </si>
  <si>
    <t>DESARROLLO DE LA MUJER</t>
  </si>
  <si>
    <t>11130016-224-38-00-000-015-000</t>
  </si>
  <si>
    <t>ATENCIÓN INTEGRAL AL ADULTO MAYOR</t>
  </si>
  <si>
    <t>11130020-203-19-04-000-001-000</t>
  </si>
  <si>
    <t>11130020-203-19-04-000-002-000</t>
  </si>
  <si>
    <t>11130011-000-14-00-000-002-000</t>
  </si>
  <si>
    <t>11130011-000-14-00-000-003-000</t>
  </si>
  <si>
    <t>ASIGNADO</t>
  </si>
  <si>
    <t>SERVICIOS DE APOYO TÉCNICO A MUJERES MICROEMPRESARIAS PARA EMPODERAMIENTO ECONÓMICO</t>
  </si>
  <si>
    <t>11200041-000-11-00-000-002-000</t>
  </si>
  <si>
    <t>11200041-000-11-00-000-001-000</t>
  </si>
  <si>
    <t>11200041-000-11-00-000-003-000</t>
  </si>
  <si>
    <t>11200041-000-11-00-000-004-000</t>
  </si>
  <si>
    <t>11200041-000-11-00-000-005-000</t>
  </si>
  <si>
    <t>11130017-000-11-00-000-002-000</t>
  </si>
  <si>
    <t>11130017-000-12-00-000-003-000</t>
  </si>
  <si>
    <t>11130017-000-12-00-000-004-000</t>
  </si>
  <si>
    <t>11130017-000-13-00-000-001-000</t>
  </si>
  <si>
    <t>11130017-000-13-00-000-002-000</t>
  </si>
  <si>
    <t>11130016-204-63-01-000-001-000</t>
  </si>
  <si>
    <t>11130016-204-63-01-000-003-000</t>
  </si>
  <si>
    <t>11130016-204-63-01-000-004-000</t>
  </si>
  <si>
    <t>COORDINACIÓN Y PLANIFICACIÓN INTERINSTITUCIONAL EN SEGURIDAD ALIMENTARIA Y NUTRICIONAL</t>
  </si>
  <si>
    <t>MONITOREO Y EVALUACIÓN EN SEGURIDAD ALIMENTARIA Y NUTRICIONAL</t>
  </si>
  <si>
    <t>COMUNICACIÓN EN SEGURIDAD ALIMENTARIA Y NUTRICIONAL</t>
  </si>
  <si>
    <t>ASISTENCIA TÉCNICA PARA LA PREVENCIÓN DE LA MALNUTRICIÓN</t>
  </si>
  <si>
    <t>21100078-000-11-00-000-001-000</t>
  </si>
  <si>
    <t>21100078-000- 11-00-000-002-000</t>
  </si>
  <si>
    <t>CONSTRUCCIÓN, AMPLIACIÓN, MEJORAMIENTO Y REPOSICIÓN DE INFRAESTRUCTURA DE RIEGO</t>
  </si>
  <si>
    <t>11130012-000-13-03-001-000-001</t>
  </si>
  <si>
    <t>11130020-203-19-04-001-000-001</t>
  </si>
  <si>
    <t>11130020-203-19-04-001-000-002</t>
  </si>
  <si>
    <t>11130020-203-19-04-001-000-003</t>
  </si>
  <si>
    <t>11130016-235-54-00-000-002-000</t>
  </si>
  <si>
    <t>11130016-235-54-00-000-001-000</t>
  </si>
  <si>
    <t>11130016-235-54-00-000-003-000</t>
  </si>
  <si>
    <t>11130016-235-54-00-000-005-000</t>
  </si>
  <si>
    <t>11130016-235-54-00-000-006-000</t>
  </si>
  <si>
    <t>11130016-235-54-01-000-001-000</t>
  </si>
  <si>
    <t>COMPRA DE TIERRAS</t>
  </si>
  <si>
    <t>COMUNIDADES AGRARIAS SOSTENIBLES</t>
  </si>
  <si>
    <t>11130013-206-14-00-001-000-005</t>
  </si>
  <si>
    <t>SERVICIOS PARA EL MEJORAMIENTO DE LA PRODUCCIÓN AGROPECUARIA</t>
  </si>
  <si>
    <t>11130012-000-13-01-000-005-000</t>
  </si>
  <si>
    <t>11130012-000-13-01-000-006-000</t>
  </si>
  <si>
    <t>REACTIVACIÓN Y MODERNIZACIÓN DE LA ACTIVIDAD AGROPECUARIA (FONAGRO)</t>
  </si>
  <si>
    <t>APOYO FINANCIERO PARA PRODUCTORES DEL SECTOR CAFETALERO</t>
  </si>
  <si>
    <t>11130012-000-13-04-000-003-000</t>
  </si>
  <si>
    <t>FOMENTO DE LA PESCA Y ACUICULTURA</t>
  </si>
  <si>
    <t>11130011-000-12-00-000-005-000</t>
  </si>
  <si>
    <t>11130011-000-14-00-000-004-000</t>
  </si>
  <si>
    <t>GENERACIÓN Y VALIDACIÓN DE TECNOLOGÍA AGRÍCOLA</t>
  </si>
  <si>
    <t>CONSTRUCCIÓN DE ACUEDUCTOS</t>
  </si>
  <si>
    <t>SERVICIOS PARA LA PRODUCCIÓN AGRÍCOLA SOSTENIBLE Y TECNIFICADA</t>
  </si>
  <si>
    <t>ASESORÍA Y CONTROL EN LA GESTIÓN DE RESIDUOS Y DESECHOS SÓLIDOS</t>
  </si>
  <si>
    <t>CONSTRUCCIÓN, AMPLIACIÓN, REPOSICIÓN Y MEJORAMIENTO DE ESTABLECIMIENTOS DE EDUCACIÓN DIVERSIFICADA</t>
  </si>
  <si>
    <t>DOTACIÓN DE ALIMENTOS</t>
  </si>
  <si>
    <t>SERVICIOS DE ASISTENCIA TÉCNICA EN DESARROLLO EMPRESARIAL A LA MICRO, PEQUEÑA Y MEDIANA EMPRESA</t>
  </si>
  <si>
    <t>11130013-206-14-01-001-000-001</t>
  </si>
  <si>
    <t>CONSTRUCCIÓN, AMPLIACIÓN, REPOSICIÓN Y MEJORAMIENTO DE INFRAESTRUCTURA EDUCATIVA</t>
  </si>
  <si>
    <t>CONSTRUCCIÓN, AMPLIACIÓN Y REPOSICIÓN DE ESCUELAS INTEGRALES</t>
  </si>
  <si>
    <t>11130020-203-19-05-000-005-000</t>
  </si>
  <si>
    <t>EDUCACIÓN ESPECIAL Y REHABILITACIÓN A LA NIÑEZ CON DISCAPACIDAD</t>
  </si>
  <si>
    <t>11130012-000-12-00-000-005-000</t>
  </si>
  <si>
    <t>ATENCIÓN INTEGRAL A LA NIÑEZ</t>
  </si>
  <si>
    <t>PROTECCIÓN Y ACOGIMIENTO RESIDENCIAL PARA NIÑEZ Y ADOLESCENCIA CON DISCAPACIDAD</t>
  </si>
  <si>
    <t>11200057-000-11-00-000-002-000</t>
  </si>
  <si>
    <t>11200057-000-11-00-000-003-000</t>
  </si>
  <si>
    <t>11200057-000-12-00-000-002-000</t>
  </si>
  <si>
    <t>11200059-000-11-00-000-003-000</t>
  </si>
  <si>
    <t>Fuente: SIGES R00818630.rpt  MICIVI</t>
  </si>
  <si>
    <t>PROGRAMA</t>
  </si>
  <si>
    <t>SUBPROGRAMA</t>
  </si>
  <si>
    <t>EDUCACIÓN ESCOLAR DE PREPRIMARIA</t>
  </si>
  <si>
    <t>PREPRIMARIA MONOLINGÜE</t>
  </si>
  <si>
    <t>EDUCACIÓN ESCOLAR DE PRIMARIA</t>
  </si>
  <si>
    <t>PRIMARIA MONOLINGÜE</t>
  </si>
  <si>
    <t>EDUCACIÓN INICIAL</t>
  </si>
  <si>
    <t>SIN SUBPROGRAMA</t>
  </si>
  <si>
    <t>APOYO PARA EL CONSUMO ADECUADO DE ALIMENTOS</t>
  </si>
  <si>
    <t xml:space="preserve">PROGRAMA </t>
  </si>
  <si>
    <t>FOMENTO DE LA SALUD Y MEDICINA PREVENTIVA</t>
  </si>
  <si>
    <t>PREVENCIÓN DE LA MORTALIDAD DE LA NIÑEZ Y DE LA DESNUTRICIÓN CRÓNICA</t>
  </si>
  <si>
    <t xml:space="preserve">PREVENCIÓN DE LA MORTALIDAD MATERNA Y NEONATAL
</t>
  </si>
  <si>
    <t>PREVENCIÓN Y CONTROL DE LAS ENFERMEDADES VECTORIALES Y ZOONÓTICAS</t>
  </si>
  <si>
    <t>DESARROLLO DE LA MICRO, PEQUEÑA Y MEDIANA EMPRESA</t>
  </si>
  <si>
    <t>PROMOCIÓN DE LA INVERSIÓN Y COMPETENCIA</t>
  </si>
  <si>
    <t>ACCESO Y DISPONIBILIDAD ALIMENTARIA</t>
  </si>
  <si>
    <t>ATENCIÓN PARA EL ACCESO ALIMENTARIO</t>
  </si>
  <si>
    <t>DISPONIBILIDAD ALIMENTARIA</t>
  </si>
  <si>
    <t>INVESTIGACIÓN, RESTAURACIÓN Y CONSERVACIÓN DE SUELOS</t>
  </si>
  <si>
    <t>APOYO A LA PRODUCCIÓN AGRÍCOLA, PECUARIA E HIDROBIOLÓGICA</t>
  </si>
  <si>
    <t>APOYO A LA PRODUCCIÓN AGRÍCOLA</t>
  </si>
  <si>
    <t>APOYO PARA LA PRODUCCIÓN PECUARIA E HIDROBIOLÓGICA</t>
  </si>
  <si>
    <t>ORGANIZACIÓN, MERCADEO Y COMERCIALIZACIÓN PRODUCTIVA</t>
  </si>
  <si>
    <t>SANIDAD AGROPECUARIA Y REGULACIONES</t>
  </si>
  <si>
    <t>GESTIÓN AMBIENTAL CON ÉNFASIS EN EL CAMBIO CLIMÁTICO</t>
  </si>
  <si>
    <t>CONSERVACIÓN Y PROTECCIÓN DE LOS RECURSOS NATURALES Y AMBIENTE</t>
  </si>
  <si>
    <t>SENSIBILIZACIÓN SOCIO AMBIENTAL Y PARTICIPACIÓN CIUDADANA</t>
  </si>
  <si>
    <t xml:space="preserve">SIN SUBPROGRAMA
</t>
  </si>
  <si>
    <t xml:space="preserve">DOTACIONES, SERVICIOS E INFRAESTRUCTURA PARA EL DESARROLLO SOCIAL
</t>
  </si>
  <si>
    <t>DOTACIONES, SERVICIOS E INFRAESTRUCTURA PARA SISTEMAS DE AGUA POTABLE, SANEAMIENTO Y AMBIENTE</t>
  </si>
  <si>
    <t>DOTACIONES, SERVICIOS E INFRAESTRUCTURA PARA EL DESARROLLO COMUNITARIO Y PRODUCTIVO</t>
  </si>
  <si>
    <t>TRANSFERENCIAS MONETARIAS CONDICIONADAS EN SALUD Y EDUCACIÓN</t>
  </si>
  <si>
    <t>PREVENCIÓN DE LA DESNUTRICIÓN CRÓNICA</t>
  </si>
  <si>
    <t>COBERTURA DE EDUCACIÓN ESCOLAR PRIMARIA</t>
  </si>
  <si>
    <t>ATENCIÓN AL ADULTO MAYOR</t>
  </si>
  <si>
    <t>PROMOCIÓN DE LA FORMALIDAD DEL EMPLEO</t>
  </si>
  <si>
    <t>COORDINACIÓN DE POLÍTICAS Y PROYECTOS DE DESARROLLO</t>
  </si>
  <si>
    <t>FORTALECIMIENTO DE CAPACIDADES TÉCNICAS DEL SISTEMA DE CONSEJOS DE DESARROLLO</t>
  </si>
  <si>
    <t>ACTIVIDADES DE BIENESTAR SOCIAL</t>
  </si>
  <si>
    <t>PRESERVACIÓN FAMILIAR, FORTALECIMIENTO Y APOYO COMUNITARIO</t>
  </si>
  <si>
    <t>PROTECCIÓN Y ACOGIMIENTO A LA NIÑEZ Y ADOLESCENCIA</t>
  </si>
  <si>
    <t>OBRAS SOCIALES</t>
  </si>
  <si>
    <t xml:space="preserve">ASUNTOS DE SEGURIDAD ALIMENTARIA Y NUTRICIONAL
</t>
  </si>
  <si>
    <t>PREVENCIÓN DE LA MALNUTRICIÓN</t>
  </si>
  <si>
    <t>GENERACIÓN, VALIDACIÓN Y PROMOCIÓN DE TECNOLOGÍA AGRÍCOLA</t>
  </si>
  <si>
    <t>ASISTENCIA Y SERVICIOS TÉCNICOS MUNICIPALES</t>
  </si>
  <si>
    <t>ALFABETIZACIÓN</t>
  </si>
  <si>
    <t>MANEJO DE ALIMENTOS</t>
  </si>
  <si>
    <t>ACCESO A LA TIERRA</t>
  </si>
  <si>
    <t>DESARROLLO DE COMUNIDADES AGRARIAS SOSTENIBLES</t>
  </si>
  <si>
    <t>DESARROLLO DE LA INFRAESTRUCTURA VIAL</t>
  </si>
  <si>
    <t>CONSTRUCCIÓN PÚBLICA</t>
  </si>
  <si>
    <t>ENTIDAD: INSTITUTO DE CIENCIA Y TECNOLOGÍA AGRÍCOLAS (ICTA)</t>
  </si>
  <si>
    <t>ENTIDAD: INSTITUTO DE FOMENTO MUNICIPAL  (INFOM)</t>
  </si>
  <si>
    <t>ENTIDAD: COMITÉ NACIONAL DE ALFABETIZACIÓN (CONALFA)</t>
  </si>
  <si>
    <t>11200059-000-11-00-000-004-000</t>
  </si>
  <si>
    <t>ENTIDAD: FONDO DE TIERRAS (FONTIERRAS)</t>
  </si>
  <si>
    <t>ENTIDAD: MINISTERIO DE AGRICULTURA, GANADERÍA Y ALIMENTACIÓN (MAGA)</t>
  </si>
  <si>
    <t>ENTIDAD: MINISTERIO DE AMBIENTE Y RECURSOS NATURALES (MARN)</t>
  </si>
  <si>
    <t>ENTIDAD: MINISTERIO DE DESARROLLO SOCIAL (MIDES)</t>
  </si>
  <si>
    <t>ENTIDAD: MINISTERIO DE ECONOMÍA (MINECO)</t>
  </si>
  <si>
    <t>ENTIDAD: MINISTERIO DE EDUCACIÓN (MINEDUC)</t>
  </si>
  <si>
    <t>ENTIDAD: MINISTERIO DE TRABAJO Y PREVISIÓN SOCIAL (MINTRAB)</t>
  </si>
  <si>
    <t>ENTIDAD: MINISTERIO DE SALUD PÚBLICA Y ASISTENCIA SOCIAL (MSPAS)</t>
  </si>
  <si>
    <t>ENTIDAD:  SECRETARÍA DE BIENESTAR SOCIAL DE LA PRESIDENCIA DE LA REPÚBLICA (SBS)</t>
  </si>
  <si>
    <t>ENTIDAD: SECRETARÍA DE COORDINACIÓN  EJECUTIVA  DE LA PRESIDENCIA (SCEP)</t>
  </si>
  <si>
    <t>ENTIDAD: SECRETARÍA DE SEGURIDAD ALIMENTARIA Y NUTRICIONAL DE LA PRESIDENCIA DE LA REPÚBLICA (SESAN)</t>
  </si>
  <si>
    <t>ENTIDAD: SECRETARÍA DE OBRAS SOCIALES DE LA ESPOSA DEL PRESIDENTE (SOSEP)</t>
  </si>
  <si>
    <t>ENTIDAD: MINISTERIO DE  COMUNICACIONES, INFRAESTRUCTURA Y VIVIENDA (MICIVI)</t>
  </si>
  <si>
    <t>% EJECUCIÓN</t>
  </si>
  <si>
    <t>GENERACIÓN DE COMPETITIVIDAD Y EMPRENDIMIENTO PARA JÓVENES</t>
  </si>
  <si>
    <t xml:space="preserve">DESARROLLO DE LA INFRAESTRUCTURA VIAL PRIMARIA Y SECUNDARIA
</t>
  </si>
  <si>
    <t xml:space="preserve">DESARROLLO DE LA INFRAESTRUCTURA VIAL TERCIARIA
</t>
  </si>
  <si>
    <t xml:space="preserve">Fuente: SIGES R00818630.rpt  </t>
  </si>
  <si>
    <t>ENTIDAD: INSTITUTO NACIONAL DE COMERCIALIZACIÓN AGRÍCOLA (INDECA)</t>
  </si>
  <si>
    <t>Fuente: SICOIN R00815829.rpt</t>
  </si>
  <si>
    <t>Nota: El MICIVI presenta información en el reporte del SIINSAN por código del Sistema Nacional de Inversión Pública (SNIP), mientras que en el Seguimiento Especial del Gasto (R00815829), Ruta 14, Plan de Seguridad Alimentaria y Nutricional del MINFIN, se presenta a nivel de obra.</t>
  </si>
  <si>
    <t>Fuente: SICOIN/SICOIN DESC R00815829.rpt  y R00804768.rpt</t>
  </si>
  <si>
    <t>11130017-000-11-00-000-003-000</t>
  </si>
  <si>
    <t>ACCIONES DE ADPATACIÓN AL CABIO CLIMÁTICO</t>
  </si>
  <si>
    <t>11130013-206-14-00-001-000-003</t>
  </si>
  <si>
    <t>CONSTRUCCIÓN, AMPLIACIÓN, REPOSICIÓN Y MEJORAMIENTO DE ESTABLECIMIENTOS DE EDUCACIÓN BÁSICA</t>
  </si>
  <si>
    <t>11130020-202-21-01-000-004-000</t>
  </si>
  <si>
    <t>TRANSFERENCIAS MONETARIAS CON ÉNFASIS EN NUTRICIÓN</t>
  </si>
  <si>
    <t>11130009-000-15-00-000-006-000</t>
  </si>
  <si>
    <t>SERVICIOS DE APOYO</t>
  </si>
  <si>
    <t>11130009-000-15-00-000-007-000</t>
  </si>
  <si>
    <t>SERVICIOS DE SALUD REPRODUCTIVA PARA ADOLESCENTES</t>
  </si>
  <si>
    <t>SERVICIOS DE ALIMENTACIÓN ESCOLAR PARA EL NIVEL MEDIO</t>
  </si>
  <si>
    <t>SERVICIOS DE ALIMENTACIÓN ESCOLAR PARA EDUCACIÓN INICIAL</t>
  </si>
  <si>
    <t>SERVICIOS DE FORMACIÓN EN COMPETENCIAS TÉCNICAS PARA EL EMPLEO</t>
  </si>
  <si>
    <t>SERVICIOS DE BECAS DE EMPLEO EN ACTIVIDADES ECONÓMICAS DIVERSAS</t>
  </si>
  <si>
    <t>11130010-000-17-00-000-005-000</t>
  </si>
  <si>
    <t>ACTIVIDAD PRESUPUESTARIA/OBRA</t>
  </si>
  <si>
    <t>11130013-202-11-01-001-000-001</t>
  </si>
  <si>
    <t>CONSTRUCCIÓN DE CARRETERAS PRIMARIAS, PUENTES Y DISTIBUIDORES DE TRÁNSITO</t>
  </si>
  <si>
    <t>POASAN 2023</t>
  </si>
  <si>
    <t xml:space="preserve">                            EJECUCIÓN FINANCIERA ACUMULADA DEL PLAN OPERATIVO ANUAL DE SEGURIDAD ALIMENTARIA Y NUTRICIONAL (POASAN) 2023 POR INSTITUCIÓN</t>
  </si>
  <si>
    <t>SERVICIOS DE ATENCIÓN DEL PARTO LIMPIO Y SEGURO</t>
  </si>
  <si>
    <t>11130008-000-20-00-000-004-000</t>
  </si>
  <si>
    <t>11130008-000-20-00-000-005-000</t>
  </si>
  <si>
    <t>INFORMACIÓN DEL 1 DE ENERO AL 28 DE FEBRERO DE 2023</t>
  </si>
  <si>
    <t>INFORMACIÓN DEL 01 DE ENERO AL 28 DE FEBRERO  DE 2023</t>
  </si>
  <si>
    <t xml:space="preserve">INFORMACIÓN DEL 01 DE ENERO AL 28 DE FEBRERO DE 2023           </t>
  </si>
  <si>
    <t>11130020-202-21-01-000-003-000</t>
  </si>
  <si>
    <t>DOTACIÓN DE ALIMENTACIÓN COMPLEMENTARIA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</si>
</sst>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_(&quot;Q&quot;* \(#,##0.00\);_(&quot;Q&quot;* &quot;-&quot;??_);_(@_)"/>
    <numFmt numFmtId="165" formatCode="&quot;Q&quot;#,##0.00"/>
    <numFmt numFmtId="166" formatCode="#,##0.00\ &quot;Q&quot;"/>
  </numFmts>
  <fonts count="44" x14ac:knownFonts="1">
    <font>
      <sz val="11"/>
      <color rgb="FF000000"/>
      <name val="Calibri"/>
    </font>
    <font>
      <b/>
      <sz val="11"/>
      <color rgb="FF000000"/>
      <name val="Calibri"/>
      <family val="2"/>
    </font>
    <font>
      <sz val="14"/>
      <color rgb="FF000000"/>
      <name val="Calibri"/>
      <family val="2"/>
    </font>
    <font>
      <sz val="11"/>
      <name val="Calibri"/>
      <family val="2"/>
    </font>
    <font>
      <b/>
      <sz val="14"/>
      <color rgb="FF000000"/>
      <name val="Calibri"/>
      <family val="2"/>
    </font>
    <font>
      <b/>
      <sz val="16"/>
      <color rgb="FF000000"/>
      <name val="Calibri"/>
      <family val="2"/>
    </font>
    <font>
      <sz val="12"/>
      <name val="Arial"/>
      <family val="2"/>
    </font>
    <font>
      <b/>
      <sz val="12"/>
      <color rgb="FF000000"/>
      <name val="Calibri"/>
      <family val="2"/>
    </font>
    <font>
      <sz val="11"/>
      <color rgb="FF000000"/>
      <name val="Calibri"/>
      <family val="2"/>
    </font>
    <font>
      <sz val="11"/>
      <color rgb="FF000000"/>
      <name val="Calibri"/>
      <family val="2"/>
    </font>
    <font>
      <b/>
      <sz val="16"/>
      <color rgb="FF000000"/>
      <name val="Calibri"/>
      <family val="2"/>
    </font>
    <font>
      <sz val="11"/>
      <color theme="1"/>
      <name val="Calibri"/>
      <family val="2"/>
    </font>
    <font>
      <sz val="12"/>
      <color theme="1"/>
      <name val="Arial"/>
      <family val="2"/>
    </font>
    <font>
      <sz val="11"/>
      <color rgb="FFFF0000"/>
      <name val="Calibri"/>
      <family val="2"/>
    </font>
    <font>
      <sz val="12"/>
      <color theme="1"/>
      <name val="Calibri"/>
      <family val="2"/>
      <scheme val="minor"/>
    </font>
    <font>
      <b/>
      <sz val="12"/>
      <color theme="1"/>
      <name val="Calibri"/>
      <family val="2"/>
      <scheme val="minor"/>
    </font>
    <font>
      <sz val="12"/>
      <name val="Calibri"/>
      <family val="2"/>
    </font>
    <font>
      <sz val="12"/>
      <color rgb="FF000000"/>
      <name val="Calibri"/>
      <family val="2"/>
    </font>
    <font>
      <sz val="9"/>
      <color rgb="FF000000"/>
      <name val="Calibri"/>
      <family val="2"/>
    </font>
    <font>
      <b/>
      <sz val="12"/>
      <name val="Calibri"/>
      <family val="2"/>
    </font>
    <font>
      <sz val="12"/>
      <name val="Calibri"/>
      <family val="2"/>
      <scheme val="minor"/>
    </font>
    <font>
      <b/>
      <sz val="12"/>
      <color rgb="FF000000"/>
      <name val="Calibri"/>
      <family val="2"/>
      <scheme val="minor"/>
    </font>
    <font>
      <sz val="12"/>
      <color rgb="FF000000"/>
      <name val="Calibri"/>
      <family val="2"/>
      <scheme val="minor"/>
    </font>
    <font>
      <sz val="11"/>
      <color rgb="FF000000"/>
      <name val="Calibri"/>
      <family val="2"/>
    </font>
    <font>
      <sz val="11"/>
      <color rgb="FF000000"/>
      <name val="Calibri"/>
      <family val="2"/>
    </font>
    <font>
      <sz val="6"/>
      <color indexed="8"/>
      <name val="Arial"/>
      <family val="2"/>
    </font>
    <font>
      <sz val="6"/>
      <color indexed="8"/>
      <name val="Arial"/>
      <family val="2"/>
    </font>
    <font>
      <b/>
      <sz val="13"/>
      <color rgb="FF000000"/>
      <name val="Calibri"/>
      <family val="2"/>
    </font>
    <font>
      <sz val="13"/>
      <color rgb="FF000000"/>
      <name val="Calibri"/>
      <family val="2"/>
    </font>
    <font>
      <b/>
      <sz val="14"/>
      <color rgb="FFFFFFFF"/>
      <name val="Calibri"/>
      <family val="2"/>
    </font>
    <font>
      <b/>
      <sz val="14"/>
      <color rgb="FF1E4E79"/>
      <name val="Calibri"/>
      <family val="2"/>
    </font>
    <font>
      <u/>
      <sz val="11"/>
      <color theme="10"/>
      <name val="Calibri"/>
      <family val="2"/>
    </font>
    <font>
      <b/>
      <sz val="16"/>
      <color rgb="FFFFFFFF"/>
      <name val="Calibri"/>
      <family val="2"/>
    </font>
    <font>
      <b/>
      <i/>
      <sz val="10"/>
      <color rgb="FF002060"/>
      <name val="Arial"/>
      <family val="2"/>
    </font>
    <font>
      <b/>
      <sz val="9"/>
      <color rgb="FF002060"/>
      <name val="Arial"/>
      <family val="2"/>
    </font>
    <font>
      <b/>
      <sz val="16"/>
      <name val="Calibri"/>
      <family val="2"/>
    </font>
    <font>
      <sz val="11"/>
      <color theme="4" tint="-0.499984740745262"/>
      <name val="Calibri"/>
      <family val="2"/>
    </font>
    <font>
      <sz val="11"/>
      <color rgb="FF000000"/>
      <name val="Calibri"/>
      <family val="2"/>
    </font>
    <font>
      <sz val="12"/>
      <color theme="1"/>
      <name val="Calibri"/>
      <family val="2"/>
    </font>
    <font>
      <sz val="9"/>
      <color theme="1"/>
      <name val="Calibri"/>
      <family val="2"/>
      <scheme val="minor"/>
    </font>
    <font>
      <sz val="12"/>
      <color theme="1" tint="4.9989318521683403E-2"/>
      <name val="Calibri"/>
      <family val="2"/>
    </font>
    <font>
      <u/>
      <sz val="12"/>
      <color rgb="FF0563C1"/>
      <name val="Calibri"/>
      <family val="2"/>
    </font>
    <font>
      <u/>
      <sz val="12"/>
      <color theme="10"/>
      <name val="Calibri"/>
      <family val="2"/>
    </font>
    <font>
      <b/>
      <sz val="12"/>
      <color rgb="FF1E4E79"/>
      <name val="Calibri"/>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bgColor rgb="FF2E75B5"/>
      </patternFill>
    </fill>
    <fill>
      <patternFill patternType="solid">
        <fgColor rgb="FF2E75B5"/>
        <bgColor rgb="FF2E75B5"/>
      </patternFill>
    </fill>
    <fill>
      <patternFill patternType="solid">
        <fgColor rgb="FF9CC2E5"/>
        <bgColor rgb="FF9CC2E5"/>
      </patternFill>
    </fill>
  </fills>
  <borders count="10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thin">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medium">
        <color rgb="FF000000"/>
      </right>
      <top style="thin">
        <color rgb="FF000000"/>
      </top>
      <bottom/>
      <diagonal/>
    </border>
    <border>
      <left style="thin">
        <color indexed="64"/>
      </left>
      <right style="thin">
        <color indexed="64"/>
      </right>
      <top/>
      <bottom style="thin">
        <color indexed="64"/>
      </bottom>
      <diagonal/>
    </border>
    <border>
      <left style="thin">
        <color auto="1"/>
      </left>
      <right style="thin">
        <color rgb="FF000000"/>
      </right>
      <top style="thin">
        <color auto="1"/>
      </top>
      <bottom style="thin">
        <color rgb="FF000000"/>
      </bottom>
      <diagonal/>
    </border>
    <border>
      <left/>
      <right/>
      <top style="thin">
        <color auto="1"/>
      </top>
      <bottom/>
      <diagonal/>
    </border>
    <border>
      <left style="thin">
        <color rgb="FF000000"/>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right style="thin">
        <color auto="1"/>
      </right>
      <top style="thin">
        <color rgb="FF000000"/>
      </top>
      <bottom style="thin">
        <color rgb="FF000000"/>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rgb="FF000000"/>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thin">
        <color indexed="64"/>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style="medium">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diagonal/>
    </border>
    <border>
      <left/>
      <right/>
      <top style="medium">
        <color indexed="64"/>
      </top>
      <bottom style="medium">
        <color indexed="64"/>
      </bottom>
      <diagonal/>
    </border>
    <border>
      <left style="thin">
        <color rgb="FF000000"/>
      </left>
      <right style="medium">
        <color indexed="64"/>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rgb="FF000000"/>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bottom/>
      <diagonal/>
    </border>
    <border>
      <left style="medium">
        <color indexed="64"/>
      </left>
      <right style="thin">
        <color rgb="FF000000"/>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rgb="FF000000"/>
      </right>
      <top/>
      <bottom/>
      <diagonal/>
    </border>
    <border>
      <left style="medium">
        <color indexed="64"/>
      </left>
      <right style="thin">
        <color indexed="64"/>
      </right>
      <top/>
      <bottom style="medium">
        <color indexed="64"/>
      </bottom>
      <diagonal/>
    </border>
    <border>
      <left style="thin">
        <color rgb="FF000000"/>
      </left>
      <right/>
      <top/>
      <bottom/>
      <diagonal/>
    </border>
    <border>
      <left/>
      <right style="medium">
        <color indexed="64"/>
      </right>
      <top/>
      <bottom style="thin">
        <color rgb="FF000000"/>
      </bottom>
      <diagonal/>
    </border>
    <border>
      <left/>
      <right style="medium">
        <color indexed="64"/>
      </right>
      <top style="thin">
        <color rgb="FF000000"/>
      </top>
      <bottom/>
      <diagonal/>
    </border>
    <border>
      <left/>
      <right style="thin">
        <color indexed="64"/>
      </right>
      <top/>
      <bottom/>
      <diagonal/>
    </border>
    <border>
      <left/>
      <right style="thin">
        <color indexed="64"/>
      </right>
      <top/>
      <bottom style="medium">
        <color indexed="64"/>
      </bottom>
      <diagonal/>
    </border>
    <border>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s>
  <cellStyleXfs count="8">
    <xf numFmtId="0" fontId="0" fillId="0" borderId="0"/>
    <xf numFmtId="9" fontId="8" fillId="0" borderId="0" applyFont="0" applyFill="0" applyBorder="0" applyAlignment="0" applyProtection="0"/>
    <xf numFmtId="0" fontId="23" fillId="0" borderId="17"/>
    <xf numFmtId="9" fontId="8" fillId="0" borderId="17" applyFont="0" applyFill="0" applyBorder="0" applyAlignment="0" applyProtection="0"/>
    <xf numFmtId="0" fontId="24" fillId="0" borderId="17"/>
    <xf numFmtId="0" fontId="8" fillId="0" borderId="17"/>
    <xf numFmtId="0" fontId="31" fillId="0" borderId="17" applyNumberFormat="0" applyFill="0" applyBorder="0" applyAlignment="0" applyProtection="0"/>
    <xf numFmtId="164" fontId="37" fillId="0" borderId="0" applyFont="0" applyFill="0" applyBorder="0" applyAlignment="0" applyProtection="0"/>
  </cellStyleXfs>
  <cellXfs count="579">
    <xf numFmtId="0" fontId="0" fillId="0" borderId="0" xfId="0" applyFont="1" applyAlignment="1"/>
    <xf numFmtId="0" fontId="0" fillId="0" borderId="0" xfId="0" applyFont="1" applyAlignment="1">
      <alignment vertical="center"/>
    </xf>
    <xf numFmtId="165" fontId="0" fillId="0" borderId="0" xfId="0" applyNumberFormat="1" applyFont="1" applyAlignment="1">
      <alignment vertical="center"/>
    </xf>
    <xf numFmtId="0" fontId="0" fillId="0" borderId="0" xfId="0" applyFont="1"/>
    <xf numFmtId="0" fontId="0" fillId="0" borderId="0" xfId="0" applyFont="1" applyAlignment="1">
      <alignment horizontal="center" vertical="center"/>
    </xf>
    <xf numFmtId="10" fontId="0" fillId="0" borderId="0" xfId="0" applyNumberFormat="1" applyFont="1" applyAlignment="1">
      <alignment vertical="center"/>
    </xf>
    <xf numFmtId="165" fontId="1" fillId="0" borderId="0" xfId="0" applyNumberFormat="1" applyFont="1" applyAlignment="1">
      <alignment vertical="center"/>
    </xf>
    <xf numFmtId="10" fontId="0" fillId="0" borderId="0" xfId="0" applyNumberFormat="1" applyFont="1"/>
    <xf numFmtId="10" fontId="7" fillId="0" borderId="0" xfId="0" applyNumberFormat="1" applyFont="1"/>
    <xf numFmtId="0" fontId="0" fillId="0" borderId="0" xfId="0" applyFont="1" applyAlignment="1">
      <alignment vertical="center" wrapText="1"/>
    </xf>
    <xf numFmtId="165" fontId="0" fillId="0" borderId="0" xfId="0" applyNumberFormat="1" applyFont="1"/>
    <xf numFmtId="165" fontId="0" fillId="0" borderId="0" xfId="0" applyNumberFormat="1" applyFont="1" applyAlignment="1">
      <alignment horizontal="right"/>
    </xf>
    <xf numFmtId="10" fontId="7" fillId="0" borderId="0" xfId="0" applyNumberFormat="1" applyFont="1" applyAlignment="1">
      <alignment vertical="center"/>
    </xf>
    <xf numFmtId="165" fontId="0" fillId="0" borderId="0" xfId="0" applyNumberFormat="1" applyFont="1" applyAlignment="1">
      <alignment horizontal="right" vertical="center" wrapText="1"/>
    </xf>
    <xf numFmtId="49" fontId="0" fillId="0" borderId="0" xfId="0" applyNumberFormat="1" applyFont="1" applyAlignment="1">
      <alignment vertical="center"/>
    </xf>
    <xf numFmtId="165" fontId="7" fillId="0" borderId="0" xfId="0" applyNumberFormat="1" applyFont="1" applyAlignment="1">
      <alignment vertical="center"/>
    </xf>
    <xf numFmtId="165" fontId="7" fillId="0" borderId="0" xfId="0" applyNumberFormat="1" applyFont="1"/>
    <xf numFmtId="0" fontId="0" fillId="0" borderId="0" xfId="0" applyFont="1" applyAlignment="1">
      <alignment horizontal="right"/>
    </xf>
    <xf numFmtId="10" fontId="0" fillId="0" borderId="0" xfId="0" applyNumberFormat="1" applyFont="1" applyAlignment="1">
      <alignment horizontal="right"/>
    </xf>
    <xf numFmtId="0" fontId="7" fillId="0" borderId="0" xfId="0" applyFont="1"/>
    <xf numFmtId="165" fontId="7" fillId="0" borderId="0" xfId="0" applyNumberFormat="1" applyFont="1" applyAlignment="1">
      <alignment vertical="center" wrapText="1"/>
    </xf>
    <xf numFmtId="165" fontId="0" fillId="0" borderId="0" xfId="0" applyNumberFormat="1" applyFont="1" applyAlignment="1">
      <alignment vertical="center" wrapText="1"/>
    </xf>
    <xf numFmtId="0" fontId="6" fillId="2" borderId="2" xfId="0" applyFont="1" applyFill="1" applyBorder="1" applyAlignment="1">
      <alignment horizontal="right" vertical="center" wrapText="1"/>
    </xf>
    <xf numFmtId="0" fontId="0" fillId="0" borderId="0" xfId="0" applyFont="1" applyAlignment="1"/>
    <xf numFmtId="166" fontId="0" fillId="0" borderId="0" xfId="0" applyNumberFormat="1" applyFont="1" applyAlignment="1"/>
    <xf numFmtId="165" fontId="2" fillId="0" borderId="0" xfId="0" applyNumberFormat="1" applyFont="1" applyAlignment="1">
      <alignment horizontal="right"/>
    </xf>
    <xf numFmtId="0" fontId="2" fillId="0" borderId="0" xfId="0" applyFont="1" applyAlignment="1"/>
    <xf numFmtId="166" fontId="2" fillId="0" borderId="0" xfId="0" applyNumberFormat="1" applyFont="1" applyAlignment="1"/>
    <xf numFmtId="165" fontId="4" fillId="0" borderId="0" xfId="0" applyNumberFormat="1" applyFont="1" applyAlignment="1"/>
    <xf numFmtId="165" fontId="4" fillId="0" borderId="0" xfId="0" applyNumberFormat="1" applyFont="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8" fillId="0" borderId="0" xfId="0" applyFont="1" applyAlignment="1">
      <alignment vertical="center" wrapText="1"/>
    </xf>
    <xf numFmtId="0" fontId="8" fillId="0" borderId="0" xfId="0" applyFont="1" applyAlignment="1">
      <alignment vertical="center"/>
    </xf>
    <xf numFmtId="0" fontId="8" fillId="0" borderId="10" xfId="0" applyFont="1" applyBorder="1" applyAlignment="1">
      <alignment vertical="center" wrapText="1"/>
    </xf>
    <xf numFmtId="0" fontId="8" fillId="0" borderId="20" xfId="0" applyFont="1" applyBorder="1" applyAlignment="1">
      <alignment vertical="center" wrapText="1"/>
    </xf>
    <xf numFmtId="0" fontId="6" fillId="2" borderId="11" xfId="0" applyFont="1" applyFill="1" applyBorder="1" applyAlignment="1">
      <alignment horizontal="right" vertical="center" wrapText="1"/>
    </xf>
    <xf numFmtId="0" fontId="8" fillId="0" borderId="24" xfId="0" applyFont="1" applyBorder="1" applyAlignment="1">
      <alignment vertical="center" wrapText="1"/>
    </xf>
    <xf numFmtId="0" fontId="6" fillId="2" borderId="26" xfId="0" applyFont="1" applyFill="1" applyBorder="1" applyAlignment="1">
      <alignment horizontal="right" vertical="center" wrapText="1"/>
    </xf>
    <xf numFmtId="0" fontId="8" fillId="0" borderId="28" xfId="0" applyFont="1" applyBorder="1" applyAlignment="1">
      <alignment vertical="center" wrapText="1"/>
    </xf>
    <xf numFmtId="0" fontId="6" fillId="2" borderId="30" xfId="0" applyFont="1" applyFill="1" applyBorder="1" applyAlignment="1">
      <alignment horizontal="right" vertical="center" wrapText="1"/>
    </xf>
    <xf numFmtId="0" fontId="8" fillId="0" borderId="32" xfId="0" applyFont="1" applyBorder="1" applyAlignment="1">
      <alignment vertical="center" wrapText="1"/>
    </xf>
    <xf numFmtId="0" fontId="8" fillId="0" borderId="19" xfId="0" applyFont="1" applyBorder="1" applyAlignment="1">
      <alignment vertical="center" wrapText="1"/>
    </xf>
    <xf numFmtId="0" fontId="6" fillId="2" borderId="19" xfId="0" applyFont="1" applyFill="1" applyBorder="1" applyAlignment="1">
      <alignment horizontal="right" vertical="center" wrapText="1"/>
    </xf>
    <xf numFmtId="0" fontId="3" fillId="0" borderId="19" xfId="0" applyFont="1" applyBorder="1" applyAlignment="1">
      <alignment horizontal="center" vertical="center" wrapText="1"/>
    </xf>
    <xf numFmtId="0" fontId="9" fillId="0" borderId="17" xfId="0" applyFont="1" applyBorder="1" applyAlignment="1">
      <alignment vertical="center"/>
    </xf>
    <xf numFmtId="0" fontId="0" fillId="0" borderId="17" xfId="0" applyFont="1" applyBorder="1" applyAlignment="1">
      <alignment vertical="center"/>
    </xf>
    <xf numFmtId="0" fontId="8" fillId="3" borderId="0" xfId="0" applyFont="1" applyFill="1" applyAlignment="1">
      <alignment vertical="center"/>
    </xf>
    <xf numFmtId="0" fontId="0" fillId="0" borderId="0" xfId="0" applyFont="1" applyAlignment="1">
      <alignment horizontal="center"/>
    </xf>
    <xf numFmtId="10" fontId="1" fillId="0" borderId="0" xfId="0" applyNumberFormat="1" applyFont="1" applyAlignment="1">
      <alignment horizontal="center" vertical="center"/>
    </xf>
    <xf numFmtId="10" fontId="0" fillId="0" borderId="0" xfId="0" applyNumberFormat="1" applyFont="1" applyAlignment="1">
      <alignment horizontal="center" vertical="center"/>
    </xf>
    <xf numFmtId="10" fontId="7" fillId="0" borderId="0" xfId="0" applyNumberFormat="1" applyFont="1" applyAlignment="1">
      <alignment horizontal="center" vertical="center"/>
    </xf>
    <xf numFmtId="0" fontId="0" fillId="0" borderId="0" xfId="0" applyFont="1" applyFill="1" applyAlignment="1">
      <alignment vertical="center"/>
    </xf>
    <xf numFmtId="0" fontId="0" fillId="0" borderId="17" xfId="0" applyFont="1" applyFill="1" applyBorder="1" applyAlignment="1">
      <alignment vertical="center"/>
    </xf>
    <xf numFmtId="10" fontId="0" fillId="0" borderId="0" xfId="0" applyNumberFormat="1" applyFont="1" applyAlignment="1">
      <alignment horizontal="center"/>
    </xf>
    <xf numFmtId="10" fontId="7" fillId="0" borderId="0" xfId="0" applyNumberFormat="1" applyFont="1" applyAlignment="1">
      <alignment horizontal="center"/>
    </xf>
    <xf numFmtId="164" fontId="13" fillId="0" borderId="0" xfId="0" applyNumberFormat="1" applyFont="1" applyAlignment="1">
      <alignment vertical="center"/>
    </xf>
    <xf numFmtId="165" fontId="0" fillId="0" borderId="0" xfId="0" applyNumberFormat="1" applyFont="1" applyFill="1" applyAlignment="1">
      <alignment vertical="center"/>
    </xf>
    <xf numFmtId="0" fontId="0" fillId="0" borderId="0" xfId="0" applyFont="1" applyFill="1" applyAlignment="1">
      <alignment horizontal="center" vertical="center"/>
    </xf>
    <xf numFmtId="165" fontId="5"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11" fillId="0" borderId="19" xfId="0" applyNumberFormat="1" applyFont="1" applyFill="1" applyBorder="1" applyAlignment="1">
      <alignment vertical="center"/>
    </xf>
    <xf numFmtId="164" fontId="11" fillId="0" borderId="19" xfId="0" applyNumberFormat="1" applyFont="1" applyFill="1" applyBorder="1" applyAlignment="1">
      <alignment horizontal="center" vertical="center"/>
    </xf>
    <xf numFmtId="10" fontId="11" fillId="0" borderId="19" xfId="1"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0" fontId="3" fillId="0" borderId="19" xfId="1"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165" fontId="1" fillId="0" borderId="23" xfId="0" applyNumberFormat="1" applyFont="1" applyFill="1" applyBorder="1" applyAlignment="1">
      <alignment vertical="center"/>
    </xf>
    <xf numFmtId="10" fontId="1" fillId="0" borderId="23" xfId="1" applyNumberFormat="1" applyFont="1" applyFill="1" applyBorder="1" applyAlignment="1">
      <alignment horizontal="center" vertical="center"/>
    </xf>
    <xf numFmtId="0" fontId="6" fillId="4" borderId="31" xfId="0" applyFont="1" applyFill="1" applyBorder="1" applyAlignment="1">
      <alignment horizontal="center" vertical="center"/>
    </xf>
    <xf numFmtId="0" fontId="6" fillId="4" borderId="19" xfId="0" applyFont="1" applyFill="1" applyBorder="1" applyAlignment="1">
      <alignment horizontal="center" vertical="center"/>
    </xf>
    <xf numFmtId="0" fontId="12" fillId="4" borderId="6"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9" xfId="0" applyFont="1" applyFill="1" applyBorder="1" applyAlignment="1">
      <alignment horizontal="center" vertical="center"/>
    </xf>
    <xf numFmtId="0" fontId="13" fillId="0" borderId="4" xfId="0" applyFont="1" applyBorder="1" applyAlignment="1">
      <alignment horizontal="center" vertical="center" wrapText="1"/>
    </xf>
    <xf numFmtId="0" fontId="0" fillId="0" borderId="0" xfId="0" applyFont="1" applyAlignment="1"/>
    <xf numFmtId="0" fontId="3" fillId="0" borderId="19" xfId="0" applyFont="1" applyBorder="1" applyAlignment="1">
      <alignment horizontal="center" vertical="center" wrapText="1"/>
    </xf>
    <xf numFmtId="165" fontId="1" fillId="0" borderId="17" xfId="0" applyNumberFormat="1" applyFont="1" applyFill="1" applyBorder="1" applyAlignment="1">
      <alignment vertical="center"/>
    </xf>
    <xf numFmtId="10" fontId="1" fillId="0" borderId="17" xfId="1" applyNumberFormat="1" applyFont="1" applyFill="1" applyBorder="1" applyAlignment="1">
      <alignment horizontal="center" vertical="center"/>
    </xf>
    <xf numFmtId="0" fontId="13" fillId="0" borderId="12" xfId="0" applyFont="1" applyBorder="1" applyAlignment="1">
      <alignment horizontal="center" vertical="center" wrapText="1"/>
    </xf>
    <xf numFmtId="164" fontId="11" fillId="5" borderId="19" xfId="0" applyNumberFormat="1" applyFont="1" applyFill="1" applyBorder="1" applyAlignment="1">
      <alignment vertical="center"/>
    </xf>
    <xf numFmtId="164" fontId="11" fillId="5" borderId="19" xfId="0" applyNumberFormat="1" applyFont="1" applyFill="1" applyBorder="1" applyAlignment="1">
      <alignment horizontal="center" vertical="center"/>
    </xf>
    <xf numFmtId="10" fontId="11" fillId="5" borderId="19" xfId="1" applyNumberFormat="1" applyFont="1" applyFill="1" applyBorder="1" applyAlignment="1">
      <alignment horizontal="center" vertical="center"/>
    </xf>
    <xf numFmtId="10" fontId="3" fillId="5" borderId="19" xfId="1" applyNumberFormat="1" applyFont="1" applyFill="1" applyBorder="1" applyAlignment="1">
      <alignment horizontal="center" vertical="center"/>
    </xf>
    <xf numFmtId="10" fontId="3" fillId="5" borderId="21" xfId="1" applyNumberFormat="1" applyFont="1" applyFill="1" applyBorder="1" applyAlignment="1">
      <alignment horizontal="center" vertical="center"/>
    </xf>
    <xf numFmtId="0" fontId="0" fillId="3" borderId="0" xfId="0" applyFont="1" applyFill="1" applyAlignment="1">
      <alignment horizontal="center" vertical="center"/>
    </xf>
    <xf numFmtId="0" fontId="5" fillId="3" borderId="1" xfId="0" applyFont="1" applyFill="1" applyBorder="1" applyAlignment="1">
      <alignment horizontal="center" vertical="center"/>
    </xf>
    <xf numFmtId="10" fontId="11" fillId="3" borderId="19" xfId="1" applyNumberFormat="1" applyFont="1" applyFill="1" applyBorder="1" applyAlignment="1">
      <alignment horizontal="center" vertical="center"/>
    </xf>
    <xf numFmtId="10" fontId="3" fillId="3" borderId="19" xfId="1" applyNumberFormat="1" applyFont="1" applyFill="1" applyBorder="1" applyAlignment="1">
      <alignment horizontal="center" vertical="center"/>
    </xf>
    <xf numFmtId="10" fontId="3" fillId="3" borderId="21" xfId="1" applyNumberFormat="1" applyFont="1" applyFill="1" applyBorder="1" applyAlignment="1">
      <alignment horizontal="center" vertical="center"/>
    </xf>
    <xf numFmtId="10" fontId="1" fillId="3" borderId="23" xfId="1" applyNumberFormat="1" applyFont="1" applyFill="1" applyBorder="1" applyAlignment="1">
      <alignment horizontal="center" vertical="center"/>
    </xf>
    <xf numFmtId="10" fontId="1" fillId="3" borderId="17" xfId="1" applyNumberFormat="1" applyFont="1" applyFill="1" applyBorder="1" applyAlignment="1">
      <alignment horizontal="center" vertical="center"/>
    </xf>
    <xf numFmtId="0" fontId="0" fillId="0" borderId="0" xfId="0" applyFont="1" applyAlignment="1"/>
    <xf numFmtId="165" fontId="14" fillId="0" borderId="17" xfId="0" applyNumberFormat="1" applyFont="1" applyBorder="1" applyAlignment="1">
      <alignment vertical="center"/>
    </xf>
    <xf numFmtId="0" fontId="18" fillId="0" borderId="0" xfId="0" applyFont="1" applyAlignment="1"/>
    <xf numFmtId="0" fontId="18" fillId="0" borderId="0" xfId="0" applyFont="1"/>
    <xf numFmtId="0" fontId="17" fillId="0" borderId="0" xfId="0" applyFont="1" applyAlignment="1">
      <alignment vertical="center"/>
    </xf>
    <xf numFmtId="0" fontId="20" fillId="0" borderId="17" xfId="0" applyFont="1" applyFill="1" applyBorder="1" applyAlignment="1">
      <alignment horizontal="center" vertical="center" wrapText="1"/>
    </xf>
    <xf numFmtId="165" fontId="17" fillId="0" borderId="17" xfId="0" applyNumberFormat="1" applyFont="1" applyBorder="1" applyAlignment="1">
      <alignment vertical="center"/>
    </xf>
    <xf numFmtId="0" fontId="17" fillId="0" borderId="0" xfId="0" applyFont="1" applyAlignment="1"/>
    <xf numFmtId="0" fontId="17" fillId="0" borderId="0" xfId="0" applyFont="1" applyAlignment="1">
      <alignment horizontal="center" vertical="center"/>
    </xf>
    <xf numFmtId="165" fontId="17" fillId="0" borderId="0" xfId="0" applyNumberFormat="1" applyFont="1" applyAlignment="1">
      <alignment horizontal="center" vertical="center"/>
    </xf>
    <xf numFmtId="0" fontId="0" fillId="0" borderId="17" xfId="4" applyFont="1" applyAlignment="1"/>
    <xf numFmtId="0" fontId="0" fillId="0" borderId="17" xfId="4" applyFont="1"/>
    <xf numFmtId="0" fontId="0" fillId="0" borderId="17" xfId="4" applyFont="1" applyAlignment="1">
      <alignment vertical="center"/>
    </xf>
    <xf numFmtId="10" fontId="1" fillId="0" borderId="17" xfId="4" applyNumberFormat="1" applyFont="1" applyAlignment="1">
      <alignment horizontal="center" vertical="center"/>
    </xf>
    <xf numFmtId="0" fontId="17" fillId="0" borderId="17" xfId="4" applyFont="1" applyAlignment="1">
      <alignment vertical="center"/>
    </xf>
    <xf numFmtId="0" fontId="8" fillId="0" borderId="17" xfId="5" applyFont="1" applyAlignment="1">
      <alignment vertical="center"/>
    </xf>
    <xf numFmtId="0" fontId="8" fillId="0" borderId="17" xfId="5" applyFont="1" applyAlignment="1"/>
    <xf numFmtId="0" fontId="27" fillId="0" borderId="17" xfId="5" applyFont="1" applyBorder="1" applyAlignment="1"/>
    <xf numFmtId="0" fontId="28" fillId="0" borderId="17" xfId="5" applyFont="1" applyAlignment="1">
      <alignment vertical="center"/>
    </xf>
    <xf numFmtId="0" fontId="8" fillId="0" borderId="17" xfId="5" applyFont="1" applyAlignment="1">
      <alignment horizontal="center" vertical="center"/>
    </xf>
    <xf numFmtId="0" fontId="16" fillId="0" borderId="17" xfId="5" applyFont="1" applyAlignment="1">
      <alignment vertical="center"/>
    </xf>
    <xf numFmtId="0" fontId="17" fillId="0" borderId="17" xfId="5" applyFont="1" applyAlignment="1">
      <alignment vertical="center"/>
    </xf>
    <xf numFmtId="0" fontId="17" fillId="0" borderId="17" xfId="5" applyFont="1" applyAlignment="1">
      <alignment horizontal="center" vertical="center"/>
    </xf>
    <xf numFmtId="0" fontId="2" fillId="0" borderId="43" xfId="5" applyFont="1" applyBorder="1" applyAlignment="1">
      <alignment horizontal="center" vertical="center" wrapText="1" readingOrder="1"/>
    </xf>
    <xf numFmtId="0" fontId="2" fillId="0" borderId="44" xfId="5" applyFont="1" applyBorder="1" applyAlignment="1">
      <alignment horizontal="center" vertical="center" wrapText="1" readingOrder="1"/>
    </xf>
    <xf numFmtId="0" fontId="2" fillId="0" borderId="47" xfId="5" applyFont="1" applyBorder="1" applyAlignment="1">
      <alignment horizontal="center" vertical="center" wrapText="1" readingOrder="1"/>
    </xf>
    <xf numFmtId="10" fontId="14" fillId="0" borderId="17" xfId="0" applyNumberFormat="1" applyFont="1" applyBorder="1" applyAlignment="1">
      <alignment horizontal="center" vertical="center"/>
    </xf>
    <xf numFmtId="4" fontId="26" fillId="0" borderId="0" xfId="0" applyNumberFormat="1" applyFont="1" applyAlignment="1">
      <alignment horizontal="center" vertical="top" wrapText="1"/>
    </xf>
    <xf numFmtId="165" fontId="0" fillId="0" borderId="0" xfId="7" applyNumberFormat="1" applyFont="1" applyAlignment="1">
      <alignment horizontal="center" vertical="center"/>
    </xf>
    <xf numFmtId="165" fontId="17" fillId="0" borderId="0" xfId="7" applyNumberFormat="1" applyFont="1" applyAlignment="1">
      <alignment horizontal="center" vertical="center"/>
    </xf>
    <xf numFmtId="4" fontId="25" fillId="0" borderId="0" xfId="0" applyNumberFormat="1" applyFont="1" applyAlignment="1">
      <alignment horizontal="center" vertical="center" wrapText="1"/>
    </xf>
    <xf numFmtId="165" fontId="26" fillId="0" borderId="0" xfId="7" applyNumberFormat="1" applyFont="1" applyAlignment="1">
      <alignment horizontal="center" vertical="center" wrapText="1"/>
    </xf>
    <xf numFmtId="0" fontId="0" fillId="0" borderId="17" xfId="4" applyFont="1" applyAlignment="1">
      <alignment horizontal="center" vertical="center"/>
    </xf>
    <xf numFmtId="0" fontId="17" fillId="0" borderId="17" xfId="4" applyFont="1" applyAlignment="1">
      <alignment horizontal="center" vertical="center"/>
    </xf>
    <xf numFmtId="165" fontId="17" fillId="0" borderId="17" xfId="4" applyNumberFormat="1" applyFont="1" applyAlignment="1">
      <alignment horizontal="center" vertical="center"/>
    </xf>
    <xf numFmtId="165" fontId="1" fillId="0" borderId="17" xfId="4" applyNumberFormat="1" applyFont="1" applyAlignment="1">
      <alignment horizontal="center" vertical="center"/>
    </xf>
    <xf numFmtId="165" fontId="0" fillId="0" borderId="17" xfId="4" applyNumberFormat="1" applyFont="1" applyAlignment="1">
      <alignment horizontal="center" vertical="center"/>
    </xf>
    <xf numFmtId="165" fontId="7" fillId="0" borderId="51" xfId="0" applyNumberFormat="1" applyFont="1" applyBorder="1" applyAlignment="1">
      <alignment horizontal="center" vertical="center" wrapText="1"/>
    </xf>
    <xf numFmtId="165" fontId="7" fillId="0" borderId="45" xfId="0" applyNumberFormat="1" applyFont="1" applyBorder="1" applyAlignment="1">
      <alignment horizontal="center" vertical="center" wrapText="1"/>
    </xf>
    <xf numFmtId="165" fontId="0" fillId="0" borderId="0" xfId="0" applyNumberFormat="1" applyFont="1" applyAlignment="1">
      <alignment horizontal="center" vertical="center"/>
    </xf>
    <xf numFmtId="165" fontId="1" fillId="0" borderId="0" xfId="0" applyNumberFormat="1" applyFont="1" applyAlignment="1">
      <alignment horizontal="center" vertical="center"/>
    </xf>
    <xf numFmtId="10" fontId="2" fillId="0" borderId="52" xfId="5" applyNumberFormat="1" applyFont="1" applyBorder="1" applyAlignment="1">
      <alignment horizontal="center" vertical="center"/>
    </xf>
    <xf numFmtId="10" fontId="32" fillId="7" borderId="54" xfId="5" applyNumberFormat="1" applyFont="1" applyFill="1" applyBorder="1" applyAlignment="1">
      <alignment horizontal="center" vertical="center"/>
    </xf>
    <xf numFmtId="0" fontId="29" fillId="7" borderId="50" xfId="5" applyFont="1" applyFill="1" applyBorder="1" applyAlignment="1">
      <alignment horizontal="center" vertical="center" wrapText="1" readingOrder="1"/>
    </xf>
    <xf numFmtId="0" fontId="29" fillId="7" borderId="51" xfId="5" applyFont="1" applyFill="1" applyBorder="1" applyAlignment="1">
      <alignment horizontal="center" vertical="center" wrapText="1" readingOrder="1"/>
    </xf>
    <xf numFmtId="0" fontId="29" fillId="7" borderId="45" xfId="5" applyFont="1" applyFill="1" applyBorder="1" applyAlignment="1">
      <alignment horizontal="center" vertical="center" wrapText="1" readingOrder="1"/>
    </xf>
    <xf numFmtId="4" fontId="30" fillId="8" borderId="53" xfId="5" applyNumberFormat="1" applyFont="1" applyFill="1" applyBorder="1" applyAlignment="1">
      <alignment horizontal="center" vertical="center" wrapText="1" readingOrder="1"/>
    </xf>
    <xf numFmtId="10" fontId="30" fillId="8" borderId="54" xfId="5" applyNumberFormat="1" applyFont="1" applyFill="1" applyBorder="1" applyAlignment="1">
      <alignment horizontal="center" vertical="center"/>
    </xf>
    <xf numFmtId="10" fontId="2" fillId="0" borderId="60" xfId="5" applyNumberFormat="1" applyFont="1" applyBorder="1" applyAlignment="1">
      <alignment horizontal="center" vertical="center"/>
    </xf>
    <xf numFmtId="10" fontId="7" fillId="0" borderId="45" xfId="0" applyNumberFormat="1" applyFont="1" applyBorder="1" applyAlignment="1">
      <alignment horizontal="center" vertical="center" wrapText="1"/>
    </xf>
    <xf numFmtId="165" fontId="0" fillId="0" borderId="17" xfId="0" applyNumberFormat="1" applyFont="1" applyBorder="1" applyAlignment="1">
      <alignment horizontal="right" vertical="center"/>
    </xf>
    <xf numFmtId="0" fontId="0" fillId="0" borderId="17" xfId="0" applyFont="1" applyBorder="1" applyAlignment="1">
      <alignment horizontal="right" vertical="center"/>
    </xf>
    <xf numFmtId="10" fontId="0" fillId="0" borderId="17" xfId="0" applyNumberFormat="1" applyFont="1" applyBorder="1" applyAlignment="1">
      <alignment horizontal="center" vertical="center"/>
    </xf>
    <xf numFmtId="0" fontId="0" fillId="0" borderId="17" xfId="0" applyFont="1" applyBorder="1" applyAlignment="1"/>
    <xf numFmtId="0" fontId="0" fillId="0" borderId="17" xfId="0" applyFont="1" applyBorder="1" applyAlignment="1">
      <alignment horizontal="center" vertical="center"/>
    </xf>
    <xf numFmtId="0" fontId="0" fillId="0" borderId="17" xfId="0" applyFont="1" applyBorder="1" applyAlignment="1">
      <alignment horizontal="center"/>
    </xf>
    <xf numFmtId="165" fontId="17" fillId="0" borderId="19" xfId="0" applyNumberFormat="1" applyFont="1" applyFill="1" applyBorder="1" applyAlignment="1">
      <alignment horizontal="center" vertical="center"/>
    </xf>
    <xf numFmtId="4" fontId="30" fillId="8" borderId="53" xfId="5" applyNumberFormat="1" applyFont="1" applyFill="1" applyBorder="1" applyAlignment="1">
      <alignment horizontal="center" vertical="center" wrapText="1"/>
    </xf>
    <xf numFmtId="164" fontId="32" fillId="7" borderId="53" xfId="5" applyNumberFormat="1" applyFont="1" applyFill="1" applyBorder="1" applyAlignment="1">
      <alignment horizontal="center" vertical="center" wrapText="1"/>
    </xf>
    <xf numFmtId="4" fontId="2" fillId="0" borderId="37" xfId="5" applyNumberFormat="1" applyFont="1" applyBorder="1" applyAlignment="1">
      <alignment horizontal="center" vertical="center"/>
    </xf>
    <xf numFmtId="4" fontId="2" fillId="0" borderId="5" xfId="5" applyNumberFormat="1" applyFont="1" applyBorder="1" applyAlignment="1">
      <alignment horizontal="center" vertical="center"/>
    </xf>
    <xf numFmtId="4" fontId="2" fillId="0" borderId="71" xfId="5" applyNumberFormat="1" applyFont="1" applyBorder="1" applyAlignment="1">
      <alignment horizontal="center" vertical="center"/>
    </xf>
    <xf numFmtId="4" fontId="2" fillId="0" borderId="58" xfId="5" applyNumberFormat="1" applyFont="1" applyBorder="1" applyAlignment="1">
      <alignment horizontal="center" vertical="center"/>
    </xf>
    <xf numFmtId="165" fontId="7" fillId="0" borderId="77" xfId="0" applyNumberFormat="1" applyFont="1" applyBorder="1" applyAlignment="1">
      <alignment horizontal="center" vertical="center"/>
    </xf>
    <xf numFmtId="165" fontId="14" fillId="0" borderId="19" xfId="0" applyNumberFormat="1"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0" fontId="1" fillId="0" borderId="40" xfId="5" applyFont="1" applyBorder="1" applyAlignment="1"/>
    <xf numFmtId="165" fontId="17" fillId="0" borderId="65" xfId="0" applyNumberFormat="1" applyFont="1" applyFill="1" applyBorder="1" applyAlignment="1">
      <alignment horizontal="center" vertical="center"/>
    </xf>
    <xf numFmtId="0" fontId="13" fillId="0" borderId="0" xfId="0" applyFont="1" applyAlignment="1"/>
    <xf numFmtId="10" fontId="7" fillId="0" borderId="89" xfId="0" applyNumberFormat="1" applyFont="1" applyBorder="1" applyAlignment="1">
      <alignment horizontal="center" vertical="center"/>
    </xf>
    <xf numFmtId="165" fontId="7" fillId="0" borderId="91" xfId="0" applyNumberFormat="1" applyFont="1" applyBorder="1" applyAlignment="1">
      <alignment horizontal="center" vertical="center"/>
    </xf>
    <xf numFmtId="0" fontId="8" fillId="0" borderId="0" xfId="0" applyFont="1" applyAlignment="1"/>
    <xf numFmtId="165" fontId="17" fillId="0" borderId="19" xfId="0" applyNumberFormat="1" applyFont="1" applyFill="1" applyBorder="1" applyAlignment="1">
      <alignment horizontal="center" vertical="center" wrapText="1"/>
    </xf>
    <xf numFmtId="165" fontId="17" fillId="0" borderId="19" xfId="7" applyNumberFormat="1" applyFont="1" applyFill="1" applyBorder="1" applyAlignment="1">
      <alignment horizontal="center" vertical="center"/>
    </xf>
    <xf numFmtId="10" fontId="17" fillId="0" borderId="85" xfId="0" applyNumberFormat="1" applyFont="1" applyFill="1" applyBorder="1" applyAlignment="1">
      <alignment horizontal="center" vertical="center"/>
    </xf>
    <xf numFmtId="165" fontId="17" fillId="0" borderId="19" xfId="4" applyNumberFormat="1" applyFont="1" applyFill="1" applyBorder="1" applyAlignment="1">
      <alignment horizontal="center" vertical="center"/>
    </xf>
    <xf numFmtId="165" fontId="17" fillId="0" borderId="19" xfId="4" applyNumberFormat="1" applyFont="1" applyFill="1" applyBorder="1" applyAlignment="1">
      <alignment horizontal="center" vertical="center" wrapText="1"/>
    </xf>
    <xf numFmtId="165" fontId="17" fillId="0" borderId="21" xfId="0" applyNumberFormat="1" applyFont="1" applyFill="1" applyBorder="1" applyAlignment="1">
      <alignment horizontal="center" vertical="center"/>
    </xf>
    <xf numFmtId="10" fontId="17" fillId="0" borderId="88" xfId="0" applyNumberFormat="1" applyFont="1" applyFill="1" applyBorder="1" applyAlignment="1">
      <alignment horizontal="center" vertical="center"/>
    </xf>
    <xf numFmtId="164" fontId="17" fillId="0" borderId="23" xfId="0" applyNumberFormat="1" applyFont="1" applyFill="1" applyBorder="1" applyAlignment="1">
      <alignment horizontal="center" vertical="center"/>
    </xf>
    <xf numFmtId="165" fontId="17" fillId="0" borderId="23" xfId="0" applyNumberFormat="1" applyFont="1" applyFill="1" applyBorder="1" applyAlignment="1">
      <alignment horizontal="center" vertical="center"/>
    </xf>
    <xf numFmtId="10" fontId="17" fillId="0" borderId="64" xfId="0" applyNumberFormat="1" applyFont="1" applyFill="1" applyBorder="1" applyAlignment="1">
      <alignment horizontal="center" vertical="center"/>
    </xf>
    <xf numFmtId="164" fontId="17" fillId="0" borderId="19" xfId="0" applyNumberFormat="1" applyFont="1" applyFill="1" applyBorder="1" applyAlignment="1">
      <alignment horizontal="center" vertical="center"/>
    </xf>
    <xf numFmtId="164" fontId="17" fillId="0" borderId="12" xfId="0" applyNumberFormat="1" applyFont="1" applyFill="1" applyBorder="1" applyAlignment="1">
      <alignment horizontal="center" vertical="center"/>
    </xf>
    <xf numFmtId="165" fontId="17" fillId="0" borderId="12" xfId="0" applyNumberFormat="1" applyFont="1" applyFill="1" applyBorder="1" applyAlignment="1">
      <alignment horizontal="center" vertical="center"/>
    </xf>
    <xf numFmtId="10" fontId="17" fillId="0" borderId="82" xfId="0" applyNumberFormat="1" applyFont="1" applyFill="1" applyBorder="1" applyAlignment="1">
      <alignment horizontal="center" vertical="center"/>
    </xf>
    <xf numFmtId="10" fontId="17" fillId="0" borderId="66" xfId="0" applyNumberFormat="1" applyFont="1" applyFill="1" applyBorder="1" applyAlignment="1">
      <alignment horizontal="center" vertical="center"/>
    </xf>
    <xf numFmtId="10" fontId="17" fillId="0" borderId="85" xfId="1" applyNumberFormat="1" applyFont="1" applyFill="1" applyBorder="1" applyAlignment="1">
      <alignment horizontal="center" vertical="center"/>
    </xf>
    <xf numFmtId="0" fontId="1" fillId="0" borderId="17" xfId="5" applyFont="1" applyAlignment="1"/>
    <xf numFmtId="165" fontId="7" fillId="0" borderId="65" xfId="0" applyNumberFormat="1" applyFont="1" applyBorder="1" applyAlignment="1">
      <alignment horizontal="center" vertical="center" wrapText="1"/>
    </xf>
    <xf numFmtId="10" fontId="7" fillId="0" borderId="66" xfId="0" applyNumberFormat="1" applyFont="1" applyBorder="1" applyAlignment="1">
      <alignment horizontal="center" vertical="center" wrapText="1"/>
    </xf>
    <xf numFmtId="164" fontId="17" fillId="0" borderId="21" xfId="0" applyNumberFormat="1" applyFont="1" applyFill="1" applyBorder="1" applyAlignment="1">
      <alignment horizontal="center" vertical="center"/>
    </xf>
    <xf numFmtId="165" fontId="7" fillId="0" borderId="93" xfId="0" applyNumberFormat="1" applyFont="1" applyBorder="1" applyAlignment="1">
      <alignment horizontal="center" vertical="center"/>
    </xf>
    <xf numFmtId="10" fontId="7" fillId="0" borderId="94" xfId="0" applyNumberFormat="1" applyFont="1" applyBorder="1" applyAlignment="1">
      <alignment horizontal="center" vertical="center"/>
    </xf>
    <xf numFmtId="10" fontId="7" fillId="0" borderId="95" xfId="0" applyNumberFormat="1" applyFont="1" applyBorder="1" applyAlignment="1">
      <alignment horizontal="center" vertical="center"/>
    </xf>
    <xf numFmtId="0" fontId="8" fillId="0" borderId="17" xfId="4" applyFont="1"/>
    <xf numFmtId="165" fontId="22" fillId="0" borderId="19" xfId="0" applyNumberFormat="1" applyFont="1" applyFill="1" applyBorder="1" applyAlignment="1">
      <alignment horizontal="center" vertical="center"/>
    </xf>
    <xf numFmtId="10" fontId="22" fillId="0" borderId="85" xfId="0" applyNumberFormat="1" applyFont="1" applyFill="1" applyBorder="1" applyAlignment="1">
      <alignment horizontal="center" vertical="center"/>
    </xf>
    <xf numFmtId="165" fontId="21" fillId="0" borderId="65" xfId="0" applyNumberFormat="1" applyFont="1" applyBorder="1" applyAlignment="1">
      <alignment horizontal="center" vertical="center" wrapText="1"/>
    </xf>
    <xf numFmtId="165" fontId="21" fillId="0" borderId="66" xfId="0" applyNumberFormat="1" applyFont="1" applyBorder="1" applyAlignment="1">
      <alignment horizontal="center" vertical="center" wrapText="1"/>
    </xf>
    <xf numFmtId="10" fontId="17" fillId="0" borderId="85" xfId="3" applyNumberFormat="1" applyFont="1" applyFill="1" applyBorder="1" applyAlignment="1">
      <alignment horizontal="center" vertical="center" wrapText="1"/>
    </xf>
    <xf numFmtId="10" fontId="17" fillId="0" borderId="88" xfId="3" applyNumberFormat="1" applyFont="1" applyFill="1" applyBorder="1" applyAlignment="1">
      <alignment horizontal="center" vertical="center" wrapText="1"/>
    </xf>
    <xf numFmtId="165" fontId="38" fillId="0" borderId="19" xfId="0" applyNumberFormat="1" applyFont="1" applyFill="1" applyBorder="1" applyAlignment="1">
      <alignment horizontal="center" vertical="center" wrapText="1"/>
    </xf>
    <xf numFmtId="49" fontId="38" fillId="0" borderId="90" xfId="0" applyNumberFormat="1" applyFont="1" applyFill="1" applyBorder="1" applyAlignment="1">
      <alignment vertical="center"/>
    </xf>
    <xf numFmtId="165" fontId="38" fillId="0" borderId="23" xfId="0" applyNumberFormat="1" applyFont="1" applyFill="1" applyBorder="1" applyAlignment="1">
      <alignment horizontal="center" vertical="center"/>
    </xf>
    <xf numFmtId="49" fontId="38" fillId="0" borderId="84" xfId="0" applyNumberFormat="1" applyFont="1" applyFill="1" applyBorder="1" applyAlignment="1">
      <alignment vertical="center"/>
    </xf>
    <xf numFmtId="165" fontId="38" fillId="0" borderId="19" xfId="0" applyNumberFormat="1" applyFont="1" applyFill="1" applyBorder="1" applyAlignment="1">
      <alignment horizontal="center" vertical="center"/>
    </xf>
    <xf numFmtId="0" fontId="0" fillId="0" borderId="17" xfId="4" applyFont="1" applyBorder="1" applyAlignment="1"/>
    <xf numFmtId="165" fontId="0" fillId="0" borderId="17" xfId="4" applyNumberFormat="1" applyFont="1" applyBorder="1" applyAlignment="1">
      <alignment horizontal="center" vertical="center"/>
    </xf>
    <xf numFmtId="0" fontId="0" fillId="0" borderId="17" xfId="4" applyFont="1" applyBorder="1" applyAlignment="1">
      <alignment horizontal="center" vertical="center"/>
    </xf>
    <xf numFmtId="165" fontId="17" fillId="0" borderId="23" xfId="4" applyNumberFormat="1" applyFont="1" applyFill="1" applyBorder="1" applyAlignment="1">
      <alignment horizontal="center" vertical="center"/>
    </xf>
    <xf numFmtId="165" fontId="17" fillId="0" borderId="23" xfId="4" applyNumberFormat="1" applyFont="1" applyFill="1" applyBorder="1" applyAlignment="1">
      <alignment horizontal="center" vertical="center" wrapText="1"/>
    </xf>
    <xf numFmtId="10" fontId="17" fillId="0" borderId="64" xfId="3" applyNumberFormat="1" applyFont="1" applyFill="1" applyBorder="1" applyAlignment="1">
      <alignment horizontal="center" vertical="center"/>
    </xf>
    <xf numFmtId="165" fontId="7" fillId="0" borderId="65" xfId="4" applyNumberFormat="1" applyFont="1" applyBorder="1" applyAlignment="1">
      <alignment horizontal="center" vertical="center" wrapText="1"/>
    </xf>
    <xf numFmtId="165" fontId="7" fillId="0" borderId="66" xfId="4" applyNumberFormat="1" applyFont="1" applyBorder="1" applyAlignment="1">
      <alignment horizontal="center" vertical="center" wrapText="1"/>
    </xf>
    <xf numFmtId="165" fontId="17" fillId="0" borderId="21" xfId="4" applyNumberFormat="1" applyFont="1" applyFill="1" applyBorder="1" applyAlignment="1">
      <alignment horizontal="center" vertical="center" wrapText="1"/>
    </xf>
    <xf numFmtId="165" fontId="7" fillId="0" borderId="93" xfId="4" applyNumberFormat="1" applyFont="1" applyBorder="1" applyAlignment="1">
      <alignment horizontal="center" vertical="center"/>
    </xf>
    <xf numFmtId="10" fontId="7" fillId="0" borderId="94" xfId="4" applyNumberFormat="1" applyFont="1" applyBorder="1" applyAlignment="1">
      <alignment horizontal="center" vertical="center"/>
    </xf>
    <xf numFmtId="165" fontId="7" fillId="0" borderId="50" xfId="0" applyNumberFormat="1" applyFont="1" applyBorder="1" applyAlignment="1">
      <alignment horizontal="center" vertical="center" wrapText="1"/>
    </xf>
    <xf numFmtId="165" fontId="38" fillId="0" borderId="23" xfId="0" applyNumberFormat="1" applyFont="1" applyFill="1" applyBorder="1" applyAlignment="1">
      <alignment horizontal="center" vertical="center" wrapText="1"/>
    </xf>
    <xf numFmtId="165" fontId="17" fillId="0" borderId="23" xfId="0" applyNumberFormat="1" applyFont="1" applyFill="1" applyBorder="1" applyAlignment="1">
      <alignment horizontal="center" vertical="center" wrapText="1"/>
    </xf>
    <xf numFmtId="10" fontId="17" fillId="0" borderId="64" xfId="3" applyNumberFormat="1" applyFont="1" applyFill="1" applyBorder="1" applyAlignment="1">
      <alignment horizontal="center" vertical="center" wrapText="1"/>
    </xf>
    <xf numFmtId="165" fontId="38" fillId="0" borderId="31" xfId="0" applyNumberFormat="1" applyFont="1" applyFill="1" applyBorder="1" applyAlignment="1">
      <alignment horizontal="center" vertical="center" wrapText="1"/>
    </xf>
    <xf numFmtId="165" fontId="38" fillId="0" borderId="67" xfId="0" applyNumberFormat="1" applyFont="1" applyFill="1" applyBorder="1" applyAlignment="1">
      <alignment horizontal="center" vertical="center" wrapText="1"/>
    </xf>
    <xf numFmtId="49" fontId="38" fillId="0" borderId="63" xfId="0" applyNumberFormat="1" applyFont="1" applyFill="1" applyBorder="1" applyAlignment="1">
      <alignment vertical="center"/>
    </xf>
    <xf numFmtId="165" fontId="17" fillId="0" borderId="31" xfId="4" applyNumberFormat="1" applyFont="1" applyFill="1" applyBorder="1" applyAlignment="1">
      <alignment horizontal="center" vertical="center"/>
    </xf>
    <xf numFmtId="165" fontId="17" fillId="0" borderId="67" xfId="4" applyNumberFormat="1" applyFont="1" applyFill="1" applyBorder="1" applyAlignment="1">
      <alignment horizontal="center" vertical="center"/>
    </xf>
    <xf numFmtId="165" fontId="17" fillId="0" borderId="87" xfId="4" applyNumberFormat="1" applyFont="1" applyFill="1" applyBorder="1" applyAlignment="1">
      <alignment horizontal="center" vertical="center"/>
    </xf>
    <xf numFmtId="49" fontId="17" fillId="0" borderId="21" xfId="4" applyNumberFormat="1" applyFont="1" applyFill="1" applyBorder="1" applyAlignment="1">
      <alignment horizontal="center" vertical="center" wrapText="1"/>
    </xf>
    <xf numFmtId="10" fontId="17" fillId="0" borderId="102" xfId="0" applyNumberFormat="1" applyFont="1" applyFill="1" applyBorder="1" applyAlignment="1">
      <alignment horizontal="center" vertical="center"/>
    </xf>
    <xf numFmtId="165" fontId="19" fillId="6" borderId="65" xfId="0" applyNumberFormat="1" applyFont="1" applyFill="1" applyBorder="1" applyAlignment="1">
      <alignment horizontal="center" vertical="center" wrapText="1"/>
    </xf>
    <xf numFmtId="10" fontId="19" fillId="6" borderId="66" xfId="0" applyNumberFormat="1" applyFont="1" applyFill="1" applyBorder="1" applyAlignment="1">
      <alignment horizontal="center" vertical="center" wrapText="1"/>
    </xf>
    <xf numFmtId="49" fontId="7" fillId="0" borderId="17" xfId="0" applyNumberFormat="1" applyFont="1" applyBorder="1" applyAlignment="1">
      <alignment horizontal="center" vertical="center"/>
    </xf>
    <xf numFmtId="0" fontId="17" fillId="0" borderId="23" xfId="0" applyFont="1" applyFill="1" applyBorder="1" applyAlignment="1">
      <alignment horizontal="center" vertical="center" wrapText="1" readingOrder="1"/>
    </xf>
    <xf numFmtId="0" fontId="8" fillId="0" borderId="17" xfId="5" applyFont="1" applyAlignment="1"/>
    <xf numFmtId="49" fontId="17" fillId="0" borderId="19" xfId="4"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165" fontId="14" fillId="0" borderId="23" xfId="0" applyNumberFormat="1" applyFont="1" applyFill="1" applyBorder="1" applyAlignment="1">
      <alignment horizontal="center" vertical="center" wrapText="1"/>
    </xf>
    <xf numFmtId="165" fontId="14" fillId="0" borderId="23" xfId="0" applyNumberFormat="1" applyFont="1" applyFill="1" applyBorder="1" applyAlignment="1">
      <alignment horizontal="center" vertical="center"/>
    </xf>
    <xf numFmtId="0" fontId="4" fillId="0" borderId="0" xfId="0" applyFont="1" applyAlignment="1"/>
    <xf numFmtId="49" fontId="22" fillId="0" borderId="84" xfId="0" applyNumberFormat="1" applyFont="1" applyFill="1" applyBorder="1" applyAlignment="1">
      <alignment vertical="center"/>
    </xf>
    <xf numFmtId="0" fontId="18" fillId="0" borderId="17" xfId="0" applyFont="1" applyBorder="1" applyAlignment="1">
      <alignment vertical="center"/>
    </xf>
    <xf numFmtId="0" fontId="7" fillId="0" borderId="17" xfId="0" applyFont="1" applyBorder="1" applyAlignment="1"/>
    <xf numFmtId="49" fontId="17" fillId="0" borderId="90" xfId="0" applyNumberFormat="1" applyFont="1" applyFill="1" applyBorder="1" applyAlignment="1">
      <alignment vertical="center"/>
    </xf>
    <xf numFmtId="49" fontId="17" fillId="0" borderId="84" xfId="0" applyNumberFormat="1" applyFont="1" applyFill="1" applyBorder="1" applyAlignment="1">
      <alignment vertical="center"/>
    </xf>
    <xf numFmtId="49" fontId="17" fillId="0" borderId="99" xfId="0" applyNumberFormat="1" applyFont="1" applyFill="1" applyBorder="1" applyAlignment="1">
      <alignment vertical="center"/>
    </xf>
    <xf numFmtId="49" fontId="17" fillId="0" borderId="81" xfId="0" applyNumberFormat="1" applyFont="1" applyFill="1" applyBorder="1" applyAlignment="1">
      <alignment vertical="center"/>
    </xf>
    <xf numFmtId="49" fontId="17" fillId="0" borderId="63" xfId="0" applyNumberFormat="1" applyFont="1" applyFill="1" applyBorder="1" applyAlignment="1">
      <alignment vertical="center"/>
    </xf>
    <xf numFmtId="0" fontId="4" fillId="0" borderId="17" xfId="0" applyFont="1" applyBorder="1" applyAlignment="1"/>
    <xf numFmtId="49" fontId="17" fillId="0" borderId="80" xfId="0" applyNumberFormat="1" applyFont="1" applyFill="1" applyBorder="1" applyAlignment="1">
      <alignment vertical="center"/>
    </xf>
    <xf numFmtId="165" fontId="17" fillId="0" borderId="61" xfId="0" applyNumberFormat="1" applyFont="1" applyFill="1" applyBorder="1" applyAlignment="1">
      <alignment horizontal="center" vertical="center"/>
    </xf>
    <xf numFmtId="10" fontId="17" fillId="0" borderId="62" xfId="0" applyNumberFormat="1" applyFont="1" applyFill="1" applyBorder="1" applyAlignment="1">
      <alignment horizontal="center" vertical="center"/>
    </xf>
    <xf numFmtId="49" fontId="17" fillId="0" borderId="84" xfId="0" applyNumberFormat="1" applyFont="1" applyFill="1" applyBorder="1" applyAlignment="1">
      <alignment vertical="center" wrapText="1"/>
    </xf>
    <xf numFmtId="49" fontId="17" fillId="0" borderId="81" xfId="0" applyNumberFormat="1" applyFont="1" applyFill="1" applyBorder="1" applyAlignment="1">
      <alignment horizontal="center" vertical="center" wrapText="1"/>
    </xf>
    <xf numFmtId="10" fontId="17" fillId="0" borderId="103" xfId="0" applyNumberFormat="1" applyFont="1" applyFill="1" applyBorder="1" applyAlignment="1">
      <alignment horizontal="center" vertical="center"/>
    </xf>
    <xf numFmtId="165" fontId="17" fillId="0" borderId="21" xfId="0" applyNumberFormat="1" applyFont="1" applyFill="1" applyBorder="1" applyAlignment="1">
      <alignment horizontal="center" vertical="center" wrapText="1"/>
    </xf>
    <xf numFmtId="0" fontId="38" fillId="0" borderId="90" xfId="0" applyFont="1" applyFill="1" applyBorder="1" applyAlignment="1">
      <alignment vertical="center"/>
    </xf>
    <xf numFmtId="0" fontId="38" fillId="0" borderId="84" xfId="0" applyFont="1" applyFill="1" applyBorder="1" applyAlignment="1">
      <alignment vertical="center"/>
    </xf>
    <xf numFmtId="0" fontId="16" fillId="0" borderId="63" xfId="0" applyFont="1" applyFill="1" applyBorder="1" applyAlignment="1">
      <alignment vertical="center"/>
    </xf>
    <xf numFmtId="49" fontId="4" fillId="0" borderId="17" xfId="0" applyNumberFormat="1" applyFont="1" applyBorder="1" applyAlignment="1">
      <alignment vertical="center"/>
    </xf>
    <xf numFmtId="49" fontId="7" fillId="0" borderId="17" xfId="0" applyNumberFormat="1" applyFont="1" applyBorder="1" applyAlignment="1">
      <alignment vertical="center"/>
    </xf>
    <xf numFmtId="165" fontId="38" fillId="0" borderId="21" xfId="0" applyNumberFormat="1" applyFont="1" applyFill="1" applyBorder="1" applyAlignment="1">
      <alignment horizontal="center" vertical="center"/>
    </xf>
    <xf numFmtId="0" fontId="4" fillId="0" borderId="17" xfId="4" applyFont="1" applyBorder="1" applyAlignment="1"/>
    <xf numFmtId="0" fontId="7" fillId="0" borderId="17" xfId="4" applyFont="1" applyBorder="1" applyAlignment="1"/>
    <xf numFmtId="49" fontId="17" fillId="0" borderId="90" xfId="0" applyNumberFormat="1" applyFont="1" applyFill="1" applyBorder="1" applyAlignment="1">
      <alignment horizontal="center" vertical="center" wrapText="1"/>
    </xf>
    <xf numFmtId="165" fontId="7" fillId="0" borderId="66" xfId="0" applyNumberFormat="1" applyFont="1" applyBorder="1" applyAlignment="1">
      <alignment horizontal="center" vertical="center" wrapText="1"/>
    </xf>
    <xf numFmtId="49" fontId="17" fillId="0" borderId="90" xfId="4" applyNumberFormat="1" applyFont="1" applyFill="1" applyBorder="1" applyAlignment="1">
      <alignment vertical="center"/>
    </xf>
    <xf numFmtId="49" fontId="17" fillId="0" borderId="84" xfId="4" applyNumberFormat="1" applyFont="1" applyFill="1" applyBorder="1" applyAlignment="1">
      <alignment vertical="center"/>
    </xf>
    <xf numFmtId="49" fontId="38" fillId="0" borderId="84" xfId="4" applyNumberFormat="1" applyFont="1" applyFill="1" applyBorder="1" applyAlignment="1">
      <alignment vertical="center"/>
    </xf>
    <xf numFmtId="49" fontId="17" fillId="0" borderId="63" xfId="4" applyNumberFormat="1" applyFont="1" applyFill="1" applyBorder="1" applyAlignment="1">
      <alignment vertical="center"/>
    </xf>
    <xf numFmtId="0" fontId="16" fillId="0" borderId="84" xfId="0" applyFont="1" applyFill="1" applyBorder="1" applyAlignment="1">
      <alignment vertical="center"/>
    </xf>
    <xf numFmtId="49" fontId="17" fillId="0" borderId="90" xfId="0" applyNumberFormat="1" applyFont="1" applyFill="1" applyBorder="1" applyAlignment="1">
      <alignment vertical="center" wrapText="1"/>
    </xf>
    <xf numFmtId="165" fontId="7" fillId="0" borderId="93" xfId="0" applyNumberFormat="1" applyFont="1" applyFill="1" applyBorder="1" applyAlignment="1">
      <alignment horizontal="center" vertical="center"/>
    </xf>
    <xf numFmtId="0" fontId="0" fillId="0" borderId="19" xfId="0" applyFont="1" applyBorder="1" applyAlignment="1">
      <alignment horizontal="center" vertical="center" wrapText="1"/>
    </xf>
    <xf numFmtId="165" fontId="38" fillId="0" borderId="21" xfId="0" applyNumberFormat="1" applyFont="1" applyFill="1" applyBorder="1" applyAlignment="1">
      <alignment horizontal="center" vertical="center" wrapText="1"/>
    </xf>
    <xf numFmtId="2" fontId="17" fillId="0" borderId="84" xfId="0" applyNumberFormat="1" applyFont="1" applyFill="1" applyBorder="1" applyAlignment="1">
      <alignment vertical="center"/>
    </xf>
    <xf numFmtId="2" fontId="17" fillId="0" borderId="84" xfId="0" applyNumberFormat="1" applyFont="1" applyFill="1" applyBorder="1" applyAlignment="1">
      <alignment vertical="center" wrapText="1"/>
    </xf>
    <xf numFmtId="0" fontId="16" fillId="0" borderId="90" xfId="0" applyFont="1" applyFill="1" applyBorder="1" applyAlignment="1">
      <alignment vertical="center"/>
    </xf>
    <xf numFmtId="165" fontId="17" fillId="0" borderId="23" xfId="7" applyNumberFormat="1" applyFont="1" applyFill="1" applyBorder="1" applyAlignment="1">
      <alignment horizontal="center" vertical="center"/>
    </xf>
    <xf numFmtId="165" fontId="7" fillId="0" borderId="65" xfId="7" applyNumberFormat="1" applyFont="1" applyBorder="1" applyAlignment="1">
      <alignment horizontal="center" vertical="center" wrapText="1"/>
    </xf>
    <xf numFmtId="165" fontId="17" fillId="0" borderId="21" xfId="7" applyNumberFormat="1" applyFont="1" applyFill="1" applyBorder="1" applyAlignment="1">
      <alignment horizontal="center" vertical="center"/>
    </xf>
    <xf numFmtId="0" fontId="39" fillId="0" borderId="17" xfId="0" applyFont="1" applyBorder="1" applyAlignment="1">
      <alignment vertical="center"/>
    </xf>
    <xf numFmtId="0" fontId="17" fillId="0" borderId="84" xfId="0" applyFont="1" applyFill="1" applyBorder="1" applyAlignment="1">
      <alignment vertical="center"/>
    </xf>
    <xf numFmtId="49" fontId="17" fillId="0" borderId="63" xfId="0" applyNumberFormat="1" applyFont="1" applyFill="1" applyBorder="1" applyAlignment="1">
      <alignment vertical="center" wrapText="1"/>
    </xf>
    <xf numFmtId="165" fontId="7" fillId="0" borderId="93" xfId="0" applyNumberFormat="1" applyFont="1" applyBorder="1" applyAlignment="1">
      <alignment horizontal="center" vertical="center" wrapText="1"/>
    </xf>
    <xf numFmtId="49" fontId="17" fillId="0" borderId="84" xfId="0" applyNumberFormat="1" applyFont="1" applyFill="1" applyBorder="1" applyAlignment="1">
      <alignment horizontal="center" vertical="center"/>
    </xf>
    <xf numFmtId="49" fontId="17" fillId="0" borderId="90" xfId="0" applyNumberFormat="1" applyFont="1" applyFill="1" applyBorder="1" applyAlignment="1">
      <alignment horizontal="center" vertical="center"/>
    </xf>
    <xf numFmtId="49" fontId="17" fillId="0" borderId="63" xfId="0" applyNumberFormat="1" applyFont="1" applyFill="1" applyBorder="1" applyAlignment="1">
      <alignment horizontal="center" vertical="center"/>
    </xf>
    <xf numFmtId="0" fontId="14" fillId="0" borderId="90" xfId="0" applyFont="1" applyFill="1" applyBorder="1" applyAlignment="1">
      <alignment horizontal="left" vertical="center"/>
    </xf>
    <xf numFmtId="0" fontId="14" fillId="0" borderId="84" xfId="0" applyFont="1" applyFill="1" applyBorder="1" applyAlignment="1">
      <alignment horizontal="left" vertical="center"/>
    </xf>
    <xf numFmtId="0" fontId="41" fillId="0" borderId="9" xfId="5" applyFont="1" applyBorder="1" applyAlignment="1">
      <alignment horizontal="center" vertical="center" wrapText="1"/>
    </xf>
    <xf numFmtId="0" fontId="42" fillId="0" borderId="36" xfId="6" applyFont="1" applyBorder="1" applyAlignment="1">
      <alignment horizontal="center" vertical="center" wrapText="1"/>
    </xf>
    <xf numFmtId="0" fontId="41" fillId="0" borderId="36" xfId="5" applyFont="1" applyBorder="1" applyAlignment="1">
      <alignment horizontal="center" vertical="center" wrapText="1"/>
    </xf>
    <xf numFmtId="0" fontId="42" fillId="0" borderId="22" xfId="6" applyFont="1" applyBorder="1" applyAlignment="1">
      <alignment horizontal="center" vertical="center" wrapText="1"/>
    </xf>
    <xf numFmtId="0" fontId="42" fillId="0" borderId="68" xfId="6" applyFont="1" applyBorder="1" applyAlignment="1">
      <alignment horizontal="center" vertical="center" wrapText="1"/>
    </xf>
    <xf numFmtId="0" fontId="1" fillId="0" borderId="40" xfId="5" applyFont="1" applyBorder="1" applyAlignment="1">
      <alignment horizontal="center"/>
    </xf>
    <xf numFmtId="0" fontId="1" fillId="0" borderId="17" xfId="5" applyFont="1" applyAlignment="1">
      <alignment horizontal="center"/>
    </xf>
    <xf numFmtId="0" fontId="8" fillId="0" borderId="17" xfId="5" applyFont="1" applyAlignment="1">
      <alignment horizontal="center"/>
    </xf>
    <xf numFmtId="165" fontId="0" fillId="0" borderId="0" xfId="0" applyNumberFormat="1" applyFont="1" applyAlignment="1"/>
    <xf numFmtId="164" fontId="8" fillId="0" borderId="17" xfId="7" applyFont="1" applyBorder="1" applyAlignment="1"/>
    <xf numFmtId="10" fontId="8" fillId="0" borderId="17" xfId="1" applyNumberFormat="1" applyFont="1" applyBorder="1" applyAlignment="1"/>
    <xf numFmtId="10" fontId="2" fillId="0" borderId="60" xfId="5" applyNumberFormat="1" applyFont="1" applyFill="1" applyBorder="1" applyAlignment="1">
      <alignment horizontal="center" vertical="center"/>
    </xf>
    <xf numFmtId="10" fontId="2" fillId="0" borderId="42" xfId="5" applyNumberFormat="1" applyFont="1" applyFill="1" applyBorder="1" applyAlignment="1">
      <alignment horizontal="center" vertical="center"/>
    </xf>
    <xf numFmtId="10" fontId="2" fillId="0" borderId="52" xfId="5" applyNumberFormat="1" applyFont="1" applyFill="1" applyBorder="1" applyAlignment="1">
      <alignment horizontal="center" vertical="center"/>
    </xf>
    <xf numFmtId="0" fontId="0" fillId="0" borderId="67" xfId="0" applyFont="1" applyBorder="1" applyAlignment="1">
      <alignment horizontal="center" vertical="center" wrapText="1"/>
    </xf>
    <xf numFmtId="0" fontId="38" fillId="0" borderId="67" xfId="0" applyFont="1" applyFill="1" applyBorder="1" applyAlignment="1">
      <alignment horizontal="center" vertical="center" wrapText="1"/>
    </xf>
    <xf numFmtId="0" fontId="38" fillId="0" borderId="19" xfId="0"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0" fillId="0" borderId="0" xfId="0"/>
    <xf numFmtId="165" fontId="38" fillId="0" borderId="104" xfId="0" applyNumberFormat="1" applyFont="1" applyFill="1" applyBorder="1" applyAlignment="1">
      <alignment horizontal="center" vertical="center" wrapText="1"/>
    </xf>
    <xf numFmtId="165" fontId="38" fillId="0" borderId="87" xfId="0" applyNumberFormat="1" applyFont="1" applyFill="1" applyBorder="1" applyAlignment="1">
      <alignment horizontal="center" vertical="center" wrapText="1"/>
    </xf>
    <xf numFmtId="0" fontId="38" fillId="0" borderId="63" xfId="0" applyFont="1" applyFill="1" applyBorder="1" applyAlignment="1">
      <alignment vertical="center"/>
    </xf>
    <xf numFmtId="10" fontId="7" fillId="0" borderId="89" xfId="3" applyNumberFormat="1" applyFont="1" applyBorder="1" applyAlignment="1">
      <alignment horizontal="center" vertical="center" wrapText="1"/>
    </xf>
    <xf numFmtId="165" fontId="40" fillId="0" borderId="19" xfId="0" applyNumberFormat="1" applyFont="1" applyFill="1" applyBorder="1" applyAlignment="1">
      <alignment horizontal="center" vertical="center"/>
    </xf>
    <xf numFmtId="10" fontId="40" fillId="0" borderId="85" xfId="0" applyNumberFormat="1" applyFont="1" applyFill="1" applyBorder="1" applyAlignment="1">
      <alignment horizontal="center" vertical="center"/>
    </xf>
    <xf numFmtId="165" fontId="40" fillId="0" borderId="91" xfId="0" applyNumberFormat="1" applyFont="1" applyFill="1" applyBorder="1" applyAlignment="1">
      <alignment horizontal="center" vertical="center"/>
    </xf>
    <xf numFmtId="165" fontId="38" fillId="0" borderId="91" xfId="0" applyNumberFormat="1" applyFont="1" applyFill="1" applyBorder="1" applyAlignment="1">
      <alignment horizontal="center" vertical="center"/>
    </xf>
    <xf numFmtId="165" fontId="38" fillId="0" borderId="91" xfId="0" applyNumberFormat="1" applyFont="1" applyFill="1" applyBorder="1" applyAlignment="1">
      <alignment horizontal="center" vertical="center" wrapText="1"/>
    </xf>
    <xf numFmtId="10" fontId="40" fillId="0" borderId="66" xfId="0" applyNumberFormat="1" applyFont="1" applyFill="1" applyBorder="1" applyAlignment="1">
      <alignment horizontal="center" vertical="center"/>
    </xf>
    <xf numFmtId="165" fontId="15" fillId="0" borderId="21" xfId="0" applyNumberFormat="1" applyFont="1" applyBorder="1" applyAlignment="1">
      <alignment horizontal="center" vertical="center" wrapText="1"/>
    </xf>
    <xf numFmtId="165" fontId="15" fillId="0" borderId="88" xfId="0" applyNumberFormat="1" applyFont="1" applyBorder="1" applyAlignment="1">
      <alignment horizontal="center" vertical="center" wrapText="1"/>
    </xf>
    <xf numFmtId="0" fontId="17" fillId="0" borderId="23" xfId="0" applyFont="1" applyFill="1" applyBorder="1" applyAlignment="1">
      <alignment vertical="center" wrapText="1"/>
    </xf>
    <xf numFmtId="0" fontId="17" fillId="0" borderId="19" xfId="0" applyFont="1" applyFill="1" applyBorder="1" applyAlignment="1">
      <alignment vertical="center" wrapText="1"/>
    </xf>
    <xf numFmtId="0" fontId="14" fillId="0" borderId="19" xfId="0" applyFont="1" applyBorder="1" applyAlignment="1">
      <alignment horizontal="left" vertical="center" wrapText="1"/>
    </xf>
    <xf numFmtId="165" fontId="14" fillId="0" borderId="19" xfId="0" applyNumberFormat="1" applyFont="1" applyBorder="1" applyAlignment="1">
      <alignment horizontal="center" vertical="center" wrapText="1"/>
    </xf>
    <xf numFmtId="0" fontId="22" fillId="0" borderId="19" xfId="0" applyFont="1" applyFill="1" applyBorder="1" applyAlignment="1">
      <alignment horizontal="left" vertical="center" wrapText="1"/>
    </xf>
    <xf numFmtId="0" fontId="17" fillId="0" borderId="23" xfId="0" applyFont="1" applyFill="1" applyBorder="1" applyAlignment="1">
      <alignment horizontal="left" vertical="center" wrapText="1" readingOrder="1"/>
    </xf>
    <xf numFmtId="0" fontId="17" fillId="0" borderId="19" xfId="0" applyFont="1" applyFill="1" applyBorder="1" applyAlignment="1">
      <alignment horizontal="left" vertical="center" wrapText="1" readingOrder="1"/>
    </xf>
    <xf numFmtId="0" fontId="16" fillId="0" borderId="19" xfId="0" applyFont="1" applyFill="1" applyBorder="1" applyAlignment="1">
      <alignment horizontal="left" vertical="center" wrapText="1" readingOrder="1"/>
    </xf>
    <xf numFmtId="0" fontId="17" fillId="0" borderId="21" xfId="0" applyFont="1" applyFill="1" applyBorder="1" applyAlignment="1">
      <alignment horizontal="left" vertical="center" wrapText="1" readingOrder="1"/>
    </xf>
    <xf numFmtId="49" fontId="17" fillId="0" borderId="23" xfId="0" applyNumberFormat="1" applyFont="1" applyFill="1" applyBorder="1" applyAlignment="1">
      <alignment vertical="center" wrapText="1"/>
    </xf>
    <xf numFmtId="0" fontId="17" fillId="0" borderId="19"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17" fillId="0" borderId="23" xfId="0" applyFont="1" applyFill="1" applyBorder="1" applyAlignment="1">
      <alignment horizontal="left" vertical="center" wrapText="1"/>
    </xf>
    <xf numFmtId="49" fontId="17" fillId="0" borderId="23" xfId="4" applyNumberFormat="1" applyFont="1" applyFill="1" applyBorder="1" applyAlignment="1">
      <alignment horizontal="left" vertical="center"/>
    </xf>
    <xf numFmtId="0" fontId="17" fillId="0" borderId="19" xfId="4" applyFont="1" applyFill="1" applyBorder="1" applyAlignment="1">
      <alignment horizontal="left" vertical="center" wrapText="1"/>
    </xf>
    <xf numFmtId="0" fontId="17" fillId="0" borderId="21" xfId="4" applyFont="1" applyFill="1" applyBorder="1" applyAlignment="1">
      <alignment horizontal="left" vertical="center" wrapText="1"/>
    </xf>
    <xf numFmtId="49" fontId="17" fillId="0" borderId="23" xfId="0" applyNumberFormat="1" applyFont="1" applyFill="1" applyBorder="1" applyAlignment="1">
      <alignment horizontal="left" vertical="center" wrapText="1"/>
    </xf>
    <xf numFmtId="49" fontId="17" fillId="0" borderId="67" xfId="0" applyNumberFormat="1" applyFont="1" applyFill="1" applyBorder="1" applyAlignment="1">
      <alignment horizontal="left" vertical="center" wrapText="1"/>
    </xf>
    <xf numFmtId="49" fontId="17" fillId="0" borderId="105" xfId="0" applyNumberFormat="1"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1" xfId="0" applyFont="1" applyFill="1" applyBorder="1" applyAlignment="1">
      <alignment vertical="center" wrapText="1"/>
    </xf>
    <xf numFmtId="0" fontId="17" fillId="0" borderId="23" xfId="0" applyFont="1" applyFill="1" applyBorder="1" applyAlignment="1">
      <alignment horizontal="left" vertical="center"/>
    </xf>
    <xf numFmtId="0" fontId="17" fillId="0" borderId="61" xfId="0" applyFont="1" applyFill="1" applyBorder="1" applyAlignment="1">
      <alignment vertical="center" wrapText="1"/>
    </xf>
    <xf numFmtId="0" fontId="17" fillId="0" borderId="65" xfId="0" applyFont="1" applyFill="1" applyBorder="1" applyAlignment="1">
      <alignment vertical="center" wrapText="1"/>
    </xf>
    <xf numFmtId="0" fontId="17" fillId="0" borderId="12" xfId="0" applyFont="1" applyFill="1" applyBorder="1" applyAlignment="1">
      <alignment vertical="center" wrapText="1"/>
    </xf>
    <xf numFmtId="0" fontId="17" fillId="0" borderId="23" xfId="0" applyFont="1" applyFill="1" applyBorder="1" applyAlignment="1">
      <alignment vertical="center"/>
    </xf>
    <xf numFmtId="0" fontId="17" fillId="0" borderId="101" xfId="0" applyFont="1" applyFill="1" applyBorder="1" applyAlignment="1">
      <alignment vertical="center"/>
    </xf>
    <xf numFmtId="0" fontId="17" fillId="0" borderId="33" xfId="0" applyFont="1" applyFill="1" applyBorder="1" applyAlignment="1">
      <alignment vertical="center" wrapText="1"/>
    </xf>
    <xf numFmtId="0" fontId="14" fillId="0" borderId="63" xfId="0" applyFont="1" applyFill="1" applyBorder="1" applyAlignment="1">
      <alignment horizontal="left" vertical="center"/>
    </xf>
    <xf numFmtId="165" fontId="14" fillId="0" borderId="21" xfId="0" applyNumberFormat="1" applyFont="1" applyFill="1" applyBorder="1" applyAlignment="1">
      <alignment horizontal="center" vertical="center"/>
    </xf>
    <xf numFmtId="10" fontId="15" fillId="0" borderId="94" xfId="0" applyNumberFormat="1" applyFont="1" applyFill="1" applyBorder="1" applyAlignment="1">
      <alignment horizontal="center" vertical="center"/>
    </xf>
    <xf numFmtId="165" fontId="0" fillId="0" borderId="17" xfId="4" applyNumberFormat="1" applyFont="1" applyFill="1" applyAlignment="1">
      <alignment horizontal="center" vertical="center"/>
    </xf>
    <xf numFmtId="10" fontId="14" fillId="0" borderId="19" xfId="1" applyNumberFormat="1" applyFont="1" applyFill="1" applyBorder="1" applyAlignment="1">
      <alignment horizontal="center" vertical="center" wrapText="1"/>
    </xf>
    <xf numFmtId="10" fontId="14" fillId="0" borderId="64" xfId="0" applyNumberFormat="1" applyFont="1" applyFill="1" applyBorder="1" applyAlignment="1">
      <alignment horizontal="center" vertical="center"/>
    </xf>
    <xf numFmtId="10" fontId="14" fillId="0" borderId="85" xfId="0" applyNumberFormat="1" applyFont="1" applyFill="1" applyBorder="1" applyAlignment="1">
      <alignment horizontal="center" vertical="center"/>
    </xf>
    <xf numFmtId="10" fontId="14" fillId="0" borderId="88" xfId="0" applyNumberFormat="1" applyFont="1" applyFill="1" applyBorder="1" applyAlignment="1">
      <alignment horizontal="center" vertical="center"/>
    </xf>
    <xf numFmtId="165" fontId="21" fillId="0" borderId="91" xfId="0" applyNumberFormat="1" applyFont="1" applyBorder="1" applyAlignment="1">
      <alignment vertical="center"/>
    </xf>
    <xf numFmtId="10" fontId="21" fillId="0" borderId="89" xfId="0" applyNumberFormat="1" applyFont="1" applyBorder="1" applyAlignment="1">
      <alignment horizontal="center" vertical="center"/>
    </xf>
    <xf numFmtId="49" fontId="22" fillId="0" borderId="80" xfId="0" applyNumberFormat="1" applyFont="1" applyFill="1" applyBorder="1" applyAlignment="1">
      <alignment vertical="center"/>
    </xf>
    <xf numFmtId="0" fontId="0" fillId="0" borderId="106" xfId="0" applyFont="1" applyBorder="1" applyAlignment="1">
      <alignment horizontal="center" vertical="center" wrapText="1"/>
    </xf>
    <xf numFmtId="0" fontId="0" fillId="0" borderId="61" xfId="0" applyFont="1" applyBorder="1" applyAlignment="1">
      <alignment horizontal="center" vertical="center" wrapText="1"/>
    </xf>
    <xf numFmtId="0" fontId="22" fillId="0" borderId="61" xfId="0" applyFont="1" applyFill="1" applyBorder="1" applyAlignment="1">
      <alignment horizontal="left" vertical="center" wrapText="1"/>
    </xf>
    <xf numFmtId="165" fontId="22" fillId="0" borderId="61" xfId="0" applyNumberFormat="1" applyFont="1" applyFill="1" applyBorder="1" applyAlignment="1">
      <alignment horizontal="center" vertical="center"/>
    </xf>
    <xf numFmtId="10" fontId="22" fillId="0" borderId="62" xfId="0" applyNumberFormat="1" applyFont="1" applyFill="1" applyBorder="1" applyAlignment="1">
      <alignment horizontal="center" vertical="center"/>
    </xf>
    <xf numFmtId="49" fontId="22" fillId="0" borderId="81" xfId="0" applyNumberFormat="1" applyFont="1" applyFill="1" applyBorder="1" applyAlignment="1">
      <alignment vertical="center"/>
    </xf>
    <xf numFmtId="0" fontId="22" fillId="0" borderId="91" xfId="0" applyFont="1" applyFill="1" applyBorder="1" applyAlignment="1">
      <alignment horizontal="left" vertical="center" wrapText="1"/>
    </xf>
    <xf numFmtId="165" fontId="22" fillId="0" borderId="65" xfId="0" applyNumberFormat="1" applyFont="1" applyFill="1" applyBorder="1" applyAlignment="1">
      <alignment horizontal="center" vertical="center"/>
    </xf>
    <xf numFmtId="165" fontId="22" fillId="0" borderId="91" xfId="0" applyNumberFormat="1" applyFont="1" applyFill="1" applyBorder="1" applyAlignment="1">
      <alignment horizontal="center" vertical="center"/>
    </xf>
    <xf numFmtId="10" fontId="22" fillId="0" borderId="89" xfId="0" applyNumberFormat="1" applyFont="1" applyFill="1" applyBorder="1" applyAlignment="1">
      <alignment horizontal="center" vertical="center"/>
    </xf>
    <xf numFmtId="0" fontId="41" fillId="0" borderId="85" xfId="5" applyFont="1" applyBorder="1" applyAlignment="1">
      <alignment horizontal="center" vertical="center" wrapText="1"/>
    </xf>
    <xf numFmtId="0" fontId="8" fillId="0" borderId="17" xfId="5" applyFont="1" applyAlignment="1">
      <alignment horizontal="left" wrapText="1"/>
    </xf>
    <xf numFmtId="0" fontId="33" fillId="3" borderId="17" xfId="0" applyFont="1" applyFill="1" applyBorder="1" applyAlignment="1">
      <alignment horizontal="center" vertical="center" wrapText="1"/>
    </xf>
    <xf numFmtId="0" fontId="34" fillId="3" borderId="17" xfId="0" applyFont="1" applyFill="1" applyBorder="1" applyAlignment="1">
      <alignment horizontal="center" vertical="center"/>
    </xf>
    <xf numFmtId="0" fontId="36" fillId="0" borderId="46" xfId="5" applyFont="1" applyBorder="1" applyAlignment="1">
      <alignment horizontal="center" vertical="center"/>
    </xf>
    <xf numFmtId="0" fontId="30" fillId="8" borderId="55" xfId="5" applyFont="1" applyFill="1" applyBorder="1" applyAlignment="1">
      <alignment horizontal="center" vertical="center" wrapText="1" readingOrder="1"/>
    </xf>
    <xf numFmtId="0" fontId="3" fillId="0" borderId="69" xfId="5" applyFont="1" applyBorder="1" applyAlignment="1">
      <alignment horizontal="center" readingOrder="1"/>
    </xf>
    <xf numFmtId="0" fontId="3" fillId="0" borderId="107" xfId="5" applyFont="1" applyBorder="1"/>
    <xf numFmtId="0" fontId="43" fillId="8" borderId="55" xfId="5" applyFont="1" applyFill="1" applyBorder="1" applyAlignment="1">
      <alignment horizontal="center" vertical="center" wrapText="1" readingOrder="1"/>
    </xf>
    <xf numFmtId="0" fontId="32" fillId="7" borderId="55" xfId="5" applyFont="1" applyFill="1" applyBorder="1" applyAlignment="1">
      <alignment horizontal="center" vertical="center" wrapText="1" readingOrder="1"/>
    </xf>
    <xf numFmtId="0" fontId="3" fillId="0" borderId="69" xfId="5" applyFont="1" applyBorder="1"/>
    <xf numFmtId="0" fontId="29" fillId="7" borderId="38" xfId="5" applyFont="1" applyFill="1" applyBorder="1" applyAlignment="1">
      <alignment horizontal="center" vertical="center" wrapText="1" readingOrder="1"/>
    </xf>
    <xf numFmtId="0" fontId="3" fillId="0" borderId="39" xfId="5" applyFont="1" applyBorder="1"/>
    <xf numFmtId="0" fontId="3" fillId="0" borderId="56" xfId="5" applyFont="1" applyBorder="1"/>
    <xf numFmtId="0" fontId="3" fillId="0" borderId="70" xfId="5" applyFont="1" applyBorder="1"/>
    <xf numFmtId="0" fontId="32" fillId="7" borderId="40" xfId="5" applyFont="1" applyFill="1" applyBorder="1" applyAlignment="1">
      <alignment horizontal="center" vertical="center" readingOrder="1"/>
    </xf>
    <xf numFmtId="0" fontId="35" fillId="0" borderId="40" xfId="5" applyFont="1" applyBorder="1" applyAlignment="1">
      <alignment vertical="center" readingOrder="1"/>
    </xf>
    <xf numFmtId="0" fontId="35" fillId="0" borderId="41" xfId="5" applyFont="1" applyBorder="1" applyAlignment="1">
      <alignment vertical="center" readingOrder="1"/>
    </xf>
    <xf numFmtId="0" fontId="21" fillId="0" borderId="100" xfId="0" applyFont="1" applyBorder="1" applyAlignment="1">
      <alignment horizontal="right" vertical="center"/>
    </xf>
    <xf numFmtId="0" fontId="21" fillId="0" borderId="91" xfId="0" applyFont="1" applyBorder="1" applyAlignment="1">
      <alignment horizontal="right" vertical="center"/>
    </xf>
    <xf numFmtId="0" fontId="4" fillId="0" borderId="17" xfId="0" applyFont="1" applyBorder="1" applyAlignment="1">
      <alignment horizontal="center"/>
    </xf>
    <xf numFmtId="0" fontId="1" fillId="0" borderId="17" xfId="0" applyFont="1" applyBorder="1" applyAlignment="1">
      <alignment horizontal="center"/>
    </xf>
    <xf numFmtId="0" fontId="4" fillId="0" borderId="17" xfId="0" applyFont="1" applyBorder="1" applyAlignment="1">
      <alignment horizontal="left" vertical="center"/>
    </xf>
    <xf numFmtId="49" fontId="21" fillId="0" borderId="80" xfId="0" applyNumberFormat="1" applyFont="1" applyBorder="1" applyAlignment="1">
      <alignment horizontal="center" vertical="center"/>
    </xf>
    <xf numFmtId="0" fontId="20" fillId="0" borderId="81" xfId="0" applyFont="1" applyBorder="1"/>
    <xf numFmtId="165" fontId="21" fillId="0" borderId="61" xfId="0" applyNumberFormat="1" applyFont="1" applyBorder="1" applyAlignment="1">
      <alignment horizontal="center" vertical="center" wrapText="1"/>
    </xf>
    <xf numFmtId="0" fontId="20" fillId="0" borderId="61" xfId="0" applyFont="1" applyBorder="1"/>
    <xf numFmtId="0" fontId="20" fillId="0" borderId="62" xfId="0" applyFont="1" applyBorder="1"/>
    <xf numFmtId="0" fontId="21" fillId="0" borderId="61" xfId="0" applyFont="1" applyBorder="1" applyAlignment="1">
      <alignment horizontal="center" vertical="center" wrapText="1"/>
    </xf>
    <xf numFmtId="0" fontId="20" fillId="0" borderId="65" xfId="0" applyFont="1" applyBorder="1"/>
    <xf numFmtId="0" fontId="21" fillId="0" borderId="97" xfId="0" applyFont="1" applyFill="1" applyBorder="1" applyAlignment="1">
      <alignment horizontal="center" vertical="center" wrapText="1"/>
    </xf>
    <xf numFmtId="0" fontId="21" fillId="0" borderId="9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1" xfId="0" applyFont="1" applyBorder="1" applyAlignment="1">
      <alignment horizontal="center" vertical="center" wrapText="1"/>
    </xf>
    <xf numFmtId="0" fontId="17" fillId="0" borderId="21" xfId="0" applyFont="1" applyFill="1" applyBorder="1" applyAlignment="1">
      <alignment horizontal="center" vertical="center" wrapText="1" readingOrder="1"/>
    </xf>
    <xf numFmtId="0" fontId="17" fillId="0" borderId="98" xfId="0" applyFont="1" applyFill="1" applyBorder="1" applyAlignment="1">
      <alignment horizontal="center" vertical="center" wrapText="1" readingOrder="1"/>
    </xf>
    <xf numFmtId="0" fontId="17" fillId="0" borderId="23" xfId="0" applyFont="1" applyFill="1" applyBorder="1" applyAlignment="1">
      <alignment horizontal="center" vertical="center" wrapText="1" readingOrder="1"/>
    </xf>
    <xf numFmtId="49" fontId="7" fillId="0" borderId="55" xfId="0" applyNumberFormat="1" applyFont="1" applyBorder="1" applyAlignment="1">
      <alignment horizontal="right" vertical="center"/>
    </xf>
    <xf numFmtId="49" fontId="7" fillId="0" borderId="59" xfId="0" applyNumberFormat="1" applyFont="1" applyBorder="1" applyAlignment="1">
      <alignment horizontal="right" vertical="center"/>
    </xf>
    <xf numFmtId="49" fontId="7" fillId="0" borderId="96" xfId="0" applyNumberFormat="1" applyFont="1" applyBorder="1" applyAlignment="1">
      <alignment horizontal="right" vertical="center"/>
    </xf>
    <xf numFmtId="49" fontId="1" fillId="0" borderId="17" xfId="0" applyNumberFormat="1" applyFont="1" applyBorder="1" applyAlignment="1">
      <alignment horizontal="center" vertical="center"/>
    </xf>
    <xf numFmtId="0" fontId="4" fillId="0" borderId="0" xfId="0" applyFont="1" applyAlignment="1">
      <alignment horizontal="left" vertical="center"/>
    </xf>
    <xf numFmtId="0" fontId="17" fillId="0" borderId="19" xfId="0" applyFont="1" applyFill="1" applyBorder="1" applyAlignment="1">
      <alignment horizontal="center" vertical="center" wrapText="1" readingOrder="1"/>
    </xf>
    <xf numFmtId="49" fontId="7" fillId="0" borderId="80" xfId="0" applyNumberFormat="1" applyFont="1" applyBorder="1" applyAlignment="1">
      <alignment horizontal="center" vertical="center"/>
    </xf>
    <xf numFmtId="0" fontId="16" fillId="0" borderId="81" xfId="0" applyFont="1" applyBorder="1"/>
    <xf numFmtId="0" fontId="7" fillId="0" borderId="61" xfId="0" applyFont="1" applyBorder="1" applyAlignment="1">
      <alignment horizontal="center" vertical="center" wrapText="1"/>
    </xf>
    <xf numFmtId="0" fontId="16" fillId="0" borderId="65" xfId="0" applyFont="1" applyBorder="1"/>
    <xf numFmtId="165" fontId="7" fillId="0" borderId="61" xfId="0" applyNumberFormat="1" applyFont="1" applyBorder="1" applyAlignment="1">
      <alignment horizontal="center" vertical="center" wrapText="1"/>
    </xf>
    <xf numFmtId="0" fontId="16" fillId="0" borderId="62" xfId="0" applyFont="1" applyBorder="1"/>
    <xf numFmtId="0" fontId="16" fillId="0" borderId="61" xfId="0" applyFont="1" applyBorder="1" applyAlignment="1">
      <alignment horizontal="center" vertical="center"/>
    </xf>
    <xf numFmtId="0" fontId="7" fillId="0" borderId="61" xfId="0" applyFont="1" applyBorder="1" applyAlignment="1">
      <alignment horizontal="center" vertical="center"/>
    </xf>
    <xf numFmtId="0" fontId="7" fillId="0" borderId="65" xfId="0" applyFont="1" applyBorder="1" applyAlignment="1">
      <alignment horizontal="center" vertical="center"/>
    </xf>
    <xf numFmtId="0" fontId="7" fillId="0" borderId="65"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top"/>
    </xf>
    <xf numFmtId="0" fontId="7" fillId="0" borderId="61" xfId="0" applyFont="1" applyFill="1" applyBorder="1" applyAlignment="1">
      <alignment horizontal="center" vertical="center"/>
    </xf>
    <xf numFmtId="0" fontId="7" fillId="0" borderId="65" xfId="0" applyFont="1" applyFill="1" applyBorder="1" applyAlignment="1">
      <alignment horizontal="center" vertical="center"/>
    </xf>
    <xf numFmtId="49" fontId="7" fillId="0" borderId="56" xfId="0" applyNumberFormat="1" applyFont="1" applyBorder="1" applyAlignment="1">
      <alignment horizontal="right" vertical="center"/>
    </xf>
    <xf numFmtId="49" fontId="7" fillId="0" borderId="46" xfId="0" applyNumberFormat="1" applyFont="1" applyBorder="1" applyAlignment="1">
      <alignment horizontal="right" vertical="center"/>
    </xf>
    <xf numFmtId="49" fontId="7" fillId="0" borderId="105" xfId="0" applyNumberFormat="1" applyFont="1" applyBorder="1" applyAlignment="1">
      <alignment horizontal="right" vertical="center"/>
    </xf>
    <xf numFmtId="165" fontId="7" fillId="0" borderId="48" xfId="0" applyNumberFormat="1" applyFont="1" applyBorder="1" applyAlignment="1">
      <alignment horizontal="center" vertical="center" wrapText="1"/>
    </xf>
    <xf numFmtId="0" fontId="16" fillId="0" borderId="49" xfId="0" applyFont="1" applyBorder="1" applyAlignment="1">
      <alignment horizontal="center" vertical="center"/>
    </xf>
    <xf numFmtId="165" fontId="7" fillId="0" borderId="57" xfId="0" applyNumberFormat="1" applyFont="1" applyBorder="1" applyAlignment="1">
      <alignment horizontal="center" vertical="center" wrapText="1"/>
    </xf>
    <xf numFmtId="165" fontId="16" fillId="0" borderId="48" xfId="0" applyNumberFormat="1" applyFont="1" applyBorder="1" applyAlignment="1">
      <alignment horizontal="center" vertical="center"/>
    </xf>
    <xf numFmtId="49" fontId="17" fillId="0" borderId="19" xfId="0" applyNumberFormat="1" applyFont="1" applyFill="1" applyBorder="1" applyAlignment="1">
      <alignment horizontal="center" vertical="center" wrapText="1"/>
    </xf>
    <xf numFmtId="49" fontId="17" fillId="0" borderId="65"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49" fontId="7" fillId="0" borderId="55" xfId="0" applyNumberFormat="1" applyFont="1" applyFill="1" applyBorder="1" applyAlignment="1">
      <alignment horizontal="right" vertical="center"/>
    </xf>
    <xf numFmtId="49" fontId="7" fillId="0" borderId="59" xfId="0" applyNumberFormat="1" applyFont="1" applyFill="1" applyBorder="1" applyAlignment="1">
      <alignment horizontal="right" vertical="center"/>
    </xf>
    <xf numFmtId="49" fontId="7" fillId="0" borderId="96" xfId="0" applyNumberFormat="1" applyFont="1" applyFill="1" applyBorder="1" applyAlignment="1">
      <alignment horizontal="right" vertical="center"/>
    </xf>
    <xf numFmtId="0" fontId="16" fillId="0" borderId="61" xfId="0" applyFont="1" applyBorder="1"/>
    <xf numFmtId="49" fontId="4" fillId="0" borderId="17" xfId="0" applyNumberFormat="1" applyFont="1" applyBorder="1" applyAlignment="1">
      <alignment horizontal="left" vertical="center"/>
    </xf>
    <xf numFmtId="49" fontId="7" fillId="0" borderId="100" xfId="0" applyNumberFormat="1" applyFont="1" applyBorder="1" applyAlignment="1">
      <alignment horizontal="center" vertical="center"/>
    </xf>
    <xf numFmtId="49" fontId="7" fillId="0" borderId="91" xfId="0" applyNumberFormat="1" applyFont="1" applyBorder="1" applyAlignment="1">
      <alignment horizontal="center" vertical="center"/>
    </xf>
    <xf numFmtId="0" fontId="38" fillId="0" borderId="21" xfId="0" applyFont="1" applyFill="1" applyBorder="1" applyAlignment="1">
      <alignment horizontal="center" vertical="center" wrapText="1"/>
    </xf>
    <xf numFmtId="0" fontId="38" fillId="0" borderId="9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16" fillId="0" borderId="48" xfId="0" applyFont="1" applyBorder="1" applyAlignment="1">
      <alignment horizontal="center" vertical="center"/>
    </xf>
    <xf numFmtId="0" fontId="7" fillId="0" borderId="57" xfId="0" applyFont="1" applyBorder="1" applyAlignment="1">
      <alignment horizontal="center" vertical="center" wrapText="1"/>
    </xf>
    <xf numFmtId="0" fontId="16" fillId="0" borderId="50" xfId="0" applyFont="1" applyBorder="1"/>
    <xf numFmtId="0" fontId="38" fillId="0" borderId="31"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1" fillId="0" borderId="0" xfId="0" applyFont="1" applyAlignment="1">
      <alignment horizontal="center"/>
    </xf>
    <xf numFmtId="0" fontId="17" fillId="0" borderId="21"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4" fillId="0" borderId="17" xfId="0" applyFont="1" applyBorder="1" applyAlignment="1">
      <alignment horizontal="center" vertical="center"/>
    </xf>
    <xf numFmtId="0" fontId="1" fillId="0" borderId="17" xfId="0" applyFont="1" applyBorder="1" applyAlignment="1">
      <alignment horizontal="center" vertical="center"/>
    </xf>
    <xf numFmtId="0" fontId="15" fillId="0" borderId="55" xfId="0" applyFont="1" applyBorder="1" applyAlignment="1">
      <alignment horizontal="right" vertical="center"/>
    </xf>
    <xf numFmtId="0" fontId="15" fillId="0" borderId="59" xfId="0" applyFont="1" applyBorder="1" applyAlignment="1">
      <alignment horizontal="right" vertical="center"/>
    </xf>
    <xf numFmtId="0" fontId="15" fillId="0" borderId="96" xfId="0" applyFont="1" applyBorder="1" applyAlignment="1">
      <alignment horizontal="right" vertical="center"/>
    </xf>
    <xf numFmtId="0" fontId="15" fillId="0" borderId="61" xfId="0" applyFont="1" applyBorder="1" applyAlignment="1">
      <alignment horizontal="center" vertical="center" wrapText="1"/>
    </xf>
    <xf numFmtId="0" fontId="15" fillId="0" borderId="21" xfId="0" applyFont="1" applyBorder="1" applyAlignment="1">
      <alignment horizontal="center" vertical="center" wrapText="1"/>
    </xf>
    <xf numFmtId="165" fontId="15" fillId="0" borderId="61" xfId="0" applyNumberFormat="1" applyFont="1" applyBorder="1" applyAlignment="1">
      <alignment horizontal="center" vertical="center" wrapText="1"/>
    </xf>
    <xf numFmtId="165" fontId="15" fillId="0" borderId="62" xfId="0" applyNumberFormat="1" applyFont="1" applyBorder="1" applyAlignment="1">
      <alignment horizontal="center" vertical="center" wrapText="1"/>
    </xf>
    <xf numFmtId="0" fontId="15" fillId="0" borderId="80" xfId="0" applyFont="1" applyBorder="1" applyAlignment="1">
      <alignment horizontal="center" vertical="center"/>
    </xf>
    <xf numFmtId="0" fontId="15" fillId="0" borderId="63" xfId="0" applyFont="1" applyBorder="1" applyAlignment="1">
      <alignment horizontal="center" vertical="center"/>
    </xf>
    <xf numFmtId="0" fontId="15" fillId="0" borderId="61" xfId="0" applyFont="1" applyBorder="1" applyAlignment="1">
      <alignment horizontal="center" vertical="center"/>
    </xf>
    <xf numFmtId="0" fontId="15" fillId="0" borderId="21" xfId="0" applyFont="1" applyBorder="1" applyAlignment="1">
      <alignment horizontal="center" vertical="center"/>
    </xf>
    <xf numFmtId="49" fontId="4" fillId="0" borderId="17" xfId="0" applyNumberFormat="1" applyFont="1" applyBorder="1" applyAlignment="1">
      <alignment horizontal="center" vertical="center"/>
    </xf>
    <xf numFmtId="0" fontId="38" fillId="0" borderId="97" xfId="0" applyFont="1" applyFill="1" applyBorder="1" applyAlignment="1">
      <alignment horizontal="center" vertical="center" wrapText="1"/>
    </xf>
    <xf numFmtId="0" fontId="4" fillId="0" borderId="13" xfId="0" applyFont="1" applyBorder="1" applyAlignment="1">
      <alignment horizontal="center" vertical="center"/>
    </xf>
    <xf numFmtId="0" fontId="3" fillId="0" borderId="8" xfId="0" applyFont="1" applyBorder="1" applyAlignment="1">
      <alignment vertical="center"/>
    </xf>
    <xf numFmtId="0" fontId="5" fillId="0" borderId="14" xfId="0" applyFont="1" applyBorder="1" applyAlignment="1">
      <alignment horizontal="center" vertical="center"/>
    </xf>
    <xf numFmtId="0" fontId="3" fillId="0" borderId="3" xfId="0" applyFont="1" applyBorder="1" applyAlignment="1">
      <alignment vertical="center"/>
    </xf>
    <xf numFmtId="165" fontId="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49" fontId="17" fillId="0" borderId="23" xfId="4" applyNumberFormat="1" applyFont="1" applyFill="1" applyBorder="1" applyAlignment="1">
      <alignment horizontal="center" vertical="center" wrapText="1"/>
    </xf>
    <xf numFmtId="49" fontId="17" fillId="0" borderId="19" xfId="4" applyNumberFormat="1" applyFont="1" applyFill="1" applyBorder="1" applyAlignment="1">
      <alignment horizontal="center" vertical="center" wrapText="1"/>
    </xf>
    <xf numFmtId="0" fontId="4" fillId="0" borderId="17" xfId="4" applyFont="1" applyBorder="1" applyAlignment="1">
      <alignment horizontal="center"/>
    </xf>
    <xf numFmtId="0" fontId="1" fillId="0" borderId="17" xfId="4" applyFont="1" applyBorder="1" applyAlignment="1">
      <alignment horizontal="center"/>
    </xf>
    <xf numFmtId="49" fontId="7" fillId="0" borderId="55" xfId="4" applyNumberFormat="1" applyFont="1" applyBorder="1" applyAlignment="1">
      <alignment horizontal="right" vertical="center"/>
    </xf>
    <xf numFmtId="49" fontId="7" fillId="0" borderId="59" xfId="4" applyNumberFormat="1" applyFont="1" applyBorder="1" applyAlignment="1">
      <alignment horizontal="right" vertical="center"/>
    </xf>
    <xf numFmtId="49" fontId="7" fillId="0" borderId="96" xfId="4" applyNumberFormat="1" applyFont="1" applyBorder="1" applyAlignment="1">
      <alignment horizontal="right" vertical="center"/>
    </xf>
    <xf numFmtId="0" fontId="4" fillId="0" borderId="17" xfId="4" applyFont="1" applyAlignment="1">
      <alignment horizontal="left" vertical="center"/>
    </xf>
    <xf numFmtId="49" fontId="17" fillId="0" borderId="67" xfId="4" applyNumberFormat="1" applyFont="1" applyFill="1" applyBorder="1" applyAlignment="1">
      <alignment horizontal="center" vertical="center" wrapText="1"/>
    </xf>
    <xf numFmtId="49" fontId="17" fillId="0" borderId="87" xfId="4" applyNumberFormat="1" applyFont="1" applyFill="1" applyBorder="1" applyAlignment="1">
      <alignment horizontal="center" vertical="center" wrapText="1"/>
    </xf>
    <xf numFmtId="49" fontId="7" fillId="0" borderId="80" xfId="4" applyNumberFormat="1" applyFont="1" applyBorder="1" applyAlignment="1">
      <alignment horizontal="center" vertical="center"/>
    </xf>
    <xf numFmtId="0" fontId="16" fillId="0" borderId="81" xfId="4" applyFont="1" applyBorder="1"/>
    <xf numFmtId="0" fontId="7" fillId="0" borderId="61" xfId="4" applyFont="1" applyBorder="1" applyAlignment="1">
      <alignment horizontal="center" vertical="center" wrapText="1"/>
    </xf>
    <xf numFmtId="0" fontId="16" fillId="0" borderId="65" xfId="4" applyFont="1" applyBorder="1"/>
    <xf numFmtId="165" fontId="7" fillId="0" borderId="61" xfId="4" applyNumberFormat="1" applyFont="1" applyBorder="1" applyAlignment="1">
      <alignment horizontal="center" vertical="center" wrapText="1"/>
    </xf>
    <xf numFmtId="165" fontId="16" fillId="0" borderId="61" xfId="4" applyNumberFormat="1" applyFont="1" applyBorder="1" applyAlignment="1">
      <alignment horizontal="center" vertical="center"/>
    </xf>
    <xf numFmtId="0" fontId="16" fillId="0" borderId="62" xfId="4" applyFont="1" applyBorder="1" applyAlignment="1">
      <alignment horizontal="center" vertical="center"/>
    </xf>
    <xf numFmtId="0" fontId="7" fillId="0" borderId="61" xfId="4" applyFont="1" applyBorder="1" applyAlignment="1">
      <alignment horizontal="center" vertical="center"/>
    </xf>
    <xf numFmtId="0" fontId="7" fillId="0" borderId="65" xfId="4" applyFont="1" applyBorder="1" applyAlignment="1">
      <alignment horizontal="center" vertical="center"/>
    </xf>
    <xf numFmtId="49" fontId="17" fillId="0" borderId="31" xfId="4" applyNumberFormat="1" applyFont="1" applyFill="1" applyBorder="1" applyAlignment="1">
      <alignment horizontal="center" vertical="center" wrapText="1"/>
    </xf>
    <xf numFmtId="49" fontId="7" fillId="0" borderId="61"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17" fillId="0" borderId="23" xfId="0" applyNumberFormat="1" applyFont="1" applyFill="1" applyBorder="1" applyAlignment="1">
      <alignment horizontal="center" vertical="center" wrapText="1"/>
    </xf>
    <xf numFmtId="165" fontId="7" fillId="0" borderId="62" xfId="0" applyNumberFormat="1" applyFont="1" applyBorder="1" applyAlignment="1">
      <alignment horizontal="center" vertical="center" wrapText="1"/>
    </xf>
    <xf numFmtId="49" fontId="7" fillId="0" borderId="81" xfId="0" applyNumberFormat="1" applyFont="1" applyBorder="1" applyAlignment="1">
      <alignment horizontal="center" vertical="center"/>
    </xf>
    <xf numFmtId="0" fontId="7" fillId="0" borderId="92" xfId="0" applyFont="1" applyBorder="1" applyAlignment="1">
      <alignment horizontal="right" vertical="center"/>
    </xf>
    <xf numFmtId="0" fontId="7" fillId="0" borderId="93" xfId="0" applyFont="1" applyBorder="1" applyAlignment="1">
      <alignment horizontal="right" vertical="center"/>
    </xf>
    <xf numFmtId="0" fontId="7" fillId="0" borderId="56" xfId="0" applyFont="1" applyBorder="1" applyAlignment="1">
      <alignment horizontal="right" vertical="center"/>
    </xf>
    <xf numFmtId="0" fontId="7" fillId="0" borderId="46" xfId="0" applyFont="1" applyBorder="1" applyAlignment="1">
      <alignment horizontal="right" vertical="center"/>
    </xf>
    <xf numFmtId="0" fontId="7" fillId="0" borderId="79" xfId="0" applyFont="1" applyBorder="1" applyAlignment="1">
      <alignment horizontal="right" vertical="center"/>
    </xf>
    <xf numFmtId="0" fontId="7" fillId="0" borderId="74" xfId="0" applyFont="1" applyBorder="1" applyAlignment="1">
      <alignment horizontal="center" vertical="center" wrapText="1"/>
    </xf>
    <xf numFmtId="0" fontId="7" fillId="0" borderId="77" xfId="0" applyFont="1" applyBorder="1" applyAlignment="1">
      <alignment horizontal="center" vertical="center" wrapText="1"/>
    </xf>
    <xf numFmtId="165" fontId="7" fillId="0" borderId="75" xfId="0" applyNumberFormat="1" applyFont="1" applyBorder="1" applyAlignment="1">
      <alignment horizontal="center" vertical="center" wrapText="1"/>
    </xf>
    <xf numFmtId="165" fontId="7" fillId="0" borderId="76" xfId="0" applyNumberFormat="1" applyFont="1" applyBorder="1" applyAlignment="1">
      <alignment horizontal="center" vertical="center" wrapText="1"/>
    </xf>
    <xf numFmtId="49" fontId="7" fillId="0" borderId="73" xfId="0" applyNumberFormat="1" applyFont="1" applyBorder="1" applyAlignment="1">
      <alignment horizontal="center" vertical="center" wrapText="1"/>
    </xf>
    <xf numFmtId="49" fontId="7" fillId="0" borderId="72" xfId="0" applyNumberFormat="1" applyFont="1" applyBorder="1" applyAlignment="1">
      <alignment horizontal="center" vertical="center" wrapText="1"/>
    </xf>
    <xf numFmtId="49" fontId="7" fillId="0" borderId="78" xfId="0" applyNumberFormat="1" applyFont="1" applyBorder="1" applyAlignment="1">
      <alignment horizontal="center" vertical="center" wrapText="1"/>
    </xf>
    <xf numFmtId="49" fontId="7" fillId="0" borderId="79" xfId="0" applyNumberFormat="1" applyFont="1" applyBorder="1" applyAlignment="1">
      <alignment horizontal="center" vertical="center" wrapText="1"/>
    </xf>
    <xf numFmtId="49" fontId="17" fillId="0" borderId="61" xfId="0" applyNumberFormat="1" applyFont="1" applyFill="1" applyBorder="1" applyAlignment="1">
      <alignment horizontal="center" vertical="center" wrapText="1"/>
    </xf>
    <xf numFmtId="0" fontId="16" fillId="0" borderId="49" xfId="0" applyFont="1" applyBorder="1"/>
    <xf numFmtId="49" fontId="7" fillId="0" borderId="83" xfId="0" applyNumberFormat="1" applyFont="1" applyBorder="1" applyAlignment="1">
      <alignment horizontal="center" vertical="center" wrapText="1"/>
    </xf>
    <xf numFmtId="0" fontId="16" fillId="0" borderId="86" xfId="0" applyFont="1" applyBorder="1"/>
    <xf numFmtId="0" fontId="16" fillId="0" borderId="48" xfId="0" applyFont="1" applyBorder="1"/>
    <xf numFmtId="0" fontId="7" fillId="0" borderId="48" xfId="0" applyFont="1" applyBorder="1" applyAlignment="1">
      <alignment horizontal="center" vertical="center" wrapText="1"/>
    </xf>
    <xf numFmtId="0" fontId="16" fillId="0" borderId="51" xfId="0" applyFont="1" applyBorder="1"/>
    <xf numFmtId="49" fontId="7" fillId="0" borderId="57" xfId="0" applyNumberFormat="1" applyFont="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67" xfId="0" applyNumberFormat="1" applyFont="1" applyFill="1" applyBorder="1" applyAlignment="1">
      <alignment horizontal="center" vertical="center" wrapText="1"/>
    </xf>
    <xf numFmtId="49" fontId="17" fillId="0" borderId="87" xfId="0" applyNumberFormat="1" applyFont="1" applyFill="1" applyBorder="1" applyAlignment="1">
      <alignment horizontal="center" vertical="center" wrapText="1"/>
    </xf>
    <xf numFmtId="49" fontId="17" fillId="0" borderId="97" xfId="0" applyNumberFormat="1" applyFont="1" applyFill="1" applyBorder="1" applyAlignment="1">
      <alignment horizontal="center" vertical="center" wrapText="1"/>
    </xf>
    <xf numFmtId="49" fontId="17" fillId="0" borderId="98" xfId="0" applyNumberFormat="1" applyFont="1" applyFill="1" applyBorder="1" applyAlignment="1">
      <alignment horizontal="center" vertical="center" wrapText="1"/>
    </xf>
    <xf numFmtId="49" fontId="7" fillId="0" borderId="92" xfId="0" applyNumberFormat="1" applyFont="1" applyBorder="1" applyAlignment="1">
      <alignment horizontal="right" vertical="center"/>
    </xf>
    <xf numFmtId="49" fontId="7" fillId="0" borderId="93" xfId="0" applyNumberFormat="1" applyFont="1" applyBorder="1" applyAlignment="1">
      <alignment horizontal="right" vertical="center"/>
    </xf>
    <xf numFmtId="49" fontId="7" fillId="0" borderId="80" xfId="0" applyNumberFormat="1" applyFont="1" applyBorder="1" applyAlignment="1">
      <alignment horizontal="center" vertical="center" wrapText="1"/>
    </xf>
    <xf numFmtId="49" fontId="7" fillId="0" borderId="81" xfId="0" applyNumberFormat="1" applyFont="1" applyBorder="1" applyAlignment="1">
      <alignment horizontal="center" vertical="center" wrapText="1"/>
    </xf>
    <xf numFmtId="0" fontId="17" fillId="0" borderId="65" xfId="0" applyFont="1" applyFill="1" applyBorder="1" applyAlignment="1">
      <alignment horizontal="center" vertical="center" wrapText="1"/>
    </xf>
    <xf numFmtId="49" fontId="7" fillId="0" borderId="100" xfId="0" applyNumberFormat="1" applyFont="1" applyBorder="1" applyAlignment="1">
      <alignment horizontal="right" vertical="center"/>
    </xf>
    <xf numFmtId="49" fontId="7" fillId="0" borderId="91" xfId="0" applyNumberFormat="1" applyFont="1" applyBorder="1" applyAlignment="1">
      <alignment horizontal="right" vertical="center"/>
    </xf>
    <xf numFmtId="165" fontId="19" fillId="6" borderId="61" xfId="0" applyNumberFormat="1" applyFont="1" applyFill="1" applyBorder="1" applyAlignment="1">
      <alignment horizontal="center" vertical="center" wrapText="1"/>
    </xf>
    <xf numFmtId="0" fontId="16" fillId="3" borderId="62" xfId="0" applyFont="1" applyFill="1" applyBorder="1"/>
    <xf numFmtId="49" fontId="19" fillId="6" borderId="80" xfId="0" applyNumberFormat="1" applyFont="1" applyFill="1" applyBorder="1" applyAlignment="1">
      <alignment horizontal="center" vertical="center" wrapText="1"/>
    </xf>
    <xf numFmtId="0" fontId="16" fillId="3" borderId="81" xfId="0" applyFont="1" applyFill="1" applyBorder="1"/>
    <xf numFmtId="49" fontId="19" fillId="6" borderId="61" xfId="0" applyNumberFormat="1" applyFont="1" applyFill="1" applyBorder="1" applyAlignment="1">
      <alignment horizontal="center" vertical="center" wrapText="1"/>
    </xf>
    <xf numFmtId="0" fontId="16" fillId="3" borderId="65" xfId="0" applyFont="1" applyFill="1" applyBorder="1" applyAlignment="1">
      <alignment horizontal="center" vertical="center"/>
    </xf>
    <xf numFmtId="0" fontId="19" fillId="6" borderId="61" xfId="0" applyFont="1" applyFill="1" applyBorder="1" applyAlignment="1">
      <alignment horizontal="center" vertical="center" wrapText="1"/>
    </xf>
    <xf numFmtId="0" fontId="16" fillId="3" borderId="65" xfId="0" applyFont="1" applyFill="1" applyBorder="1"/>
    <xf numFmtId="0" fontId="16" fillId="3" borderId="61" xfId="0" applyFont="1" applyFill="1" applyBorder="1"/>
    <xf numFmtId="0" fontId="2" fillId="0" borderId="84" xfId="5" applyFont="1" applyBorder="1" applyAlignment="1">
      <alignment horizontal="center" vertical="center" wrapText="1" readingOrder="1"/>
    </xf>
    <xf numFmtId="0" fontId="2" fillId="0" borderId="90" xfId="5" applyFont="1" applyBorder="1" applyAlignment="1">
      <alignment horizontal="center" vertical="center" wrapText="1" readingOrder="1"/>
    </xf>
    <xf numFmtId="0" fontId="41" fillId="0" borderId="64" xfId="5" applyFont="1" applyBorder="1" applyAlignment="1">
      <alignment horizontal="center" vertical="center" wrapText="1"/>
    </xf>
    <xf numFmtId="4" fontId="2" fillId="0" borderId="31" xfId="5" applyNumberFormat="1" applyFont="1" applyBorder="1" applyAlignment="1">
      <alignment horizontal="center" vertical="center"/>
    </xf>
    <xf numFmtId="4" fontId="2" fillId="0" borderId="23" xfId="5" applyNumberFormat="1" applyFont="1" applyBorder="1" applyAlignment="1">
      <alignment horizontal="center" vertical="center"/>
    </xf>
    <xf numFmtId="10" fontId="2" fillId="0" borderId="64" xfId="5" applyNumberFormat="1" applyFont="1" applyBorder="1" applyAlignment="1">
      <alignment horizontal="center" vertical="center"/>
    </xf>
    <xf numFmtId="0" fontId="2" fillId="0" borderId="63" xfId="5" applyFont="1" applyBorder="1" applyAlignment="1">
      <alignment horizontal="center" vertical="center" wrapText="1" readingOrder="1"/>
    </xf>
    <xf numFmtId="0" fontId="41" fillId="0" borderId="88" xfId="5" applyFont="1" applyBorder="1" applyAlignment="1">
      <alignment horizontal="center" vertical="center" wrapText="1"/>
    </xf>
    <xf numFmtId="4" fontId="2" fillId="0" borderId="87" xfId="5" applyNumberFormat="1" applyFont="1" applyBorder="1" applyAlignment="1">
      <alignment horizontal="center" vertical="center"/>
    </xf>
    <xf numFmtId="4" fontId="2" fillId="0" borderId="21" xfId="5" applyNumberFormat="1" applyFont="1" applyBorder="1" applyAlignment="1">
      <alignment horizontal="center" vertical="center"/>
    </xf>
    <xf numFmtId="10" fontId="2" fillId="0" borderId="88" xfId="5" applyNumberFormat="1" applyFont="1" applyBorder="1" applyAlignment="1">
      <alignment horizontal="center" vertical="center"/>
    </xf>
    <xf numFmtId="0" fontId="16" fillId="0" borderId="107" xfId="5" applyFont="1" applyBorder="1"/>
  </cellXfs>
  <cellStyles count="8">
    <cellStyle name="Hipervínculo" xfId="6" builtinId="8"/>
    <cellStyle name="Moneda" xfId="7" builtinId="4"/>
    <cellStyle name="Normal" xfId="0" builtinId="0"/>
    <cellStyle name="Normal 2" xfId="2"/>
    <cellStyle name="Normal 3" xfId="4"/>
    <cellStyle name="Normal 4" xfId="5"/>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AVANCES '!A1"/></Relationships>
</file>

<file path=xl/drawings/_rels/drawing11.xml.rels><?xml version="1.0" encoding="UTF-8" standalone="yes"?>
<Relationships xmlns="http://schemas.openxmlformats.org/package/2006/relationships"><Relationship Id="rId1" Type="http://schemas.openxmlformats.org/officeDocument/2006/relationships/hyperlink" Target="#'AVANCES '!A1"/></Relationships>
</file>

<file path=xl/drawings/_rels/drawing12.xml.rels><?xml version="1.0" encoding="UTF-8" standalone="yes"?>
<Relationships xmlns="http://schemas.openxmlformats.org/package/2006/relationships"><Relationship Id="rId1" Type="http://schemas.openxmlformats.org/officeDocument/2006/relationships/hyperlink" Target="#'AVANCES '!A1"/></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hyperlink" Target="#'AVANCES '!A1"/></Relationships>
</file>

<file path=xl/drawings/drawing1.xml><?xml version="1.0" encoding="utf-8"?>
<xdr:wsDr xmlns:xdr="http://schemas.openxmlformats.org/drawingml/2006/spreadsheetDrawing" xmlns:a="http://schemas.openxmlformats.org/drawingml/2006/main">
  <xdr:twoCellAnchor editAs="oneCell">
    <xdr:from>
      <xdr:col>0</xdr:col>
      <xdr:colOff>177890</xdr:colOff>
      <xdr:row>0</xdr:row>
      <xdr:rowOff>83738</xdr:rowOff>
    </xdr:from>
    <xdr:to>
      <xdr:col>1</xdr:col>
      <xdr:colOff>652310</xdr:colOff>
      <xdr:row>3</xdr:row>
      <xdr:rowOff>177129</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11865" r="11865"/>
        <a:stretch/>
      </xdr:blipFill>
      <xdr:spPr>
        <a:xfrm>
          <a:off x="177890" y="83738"/>
          <a:ext cx="746563" cy="9307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129268</xdr:rowOff>
    </xdr:from>
    <xdr:ext cx="2571750" cy="1314450"/>
    <xdr:sp macro="" textlink="">
      <xdr:nvSpPr>
        <xdr:cNvPr id="2" name="Shape 7">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352425" y="49878343"/>
          <a:ext cx="2571750" cy="1314450"/>
        </a:xfrm>
        <a:prstGeom prst="leftArrow">
          <a:avLst>
            <a:gd name="adj1" fmla="val 50000"/>
            <a:gd name="adj2" fmla="val 50000"/>
          </a:avLst>
        </a:prstGeom>
        <a:solidFill>
          <a:schemeClr val="accent5"/>
        </a:solidFill>
        <a:ln w="19050"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AVANCES</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52</xdr:row>
      <xdr:rowOff>129268</xdr:rowOff>
    </xdr:from>
    <xdr:ext cx="2571750" cy="1314450"/>
    <xdr:sp macro="" textlink="">
      <xdr:nvSpPr>
        <xdr:cNvPr id="2" name="Shape 7">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352425" y="49878343"/>
          <a:ext cx="2571750" cy="1314450"/>
        </a:xfrm>
        <a:prstGeom prst="leftArrow">
          <a:avLst>
            <a:gd name="adj1" fmla="val 50000"/>
            <a:gd name="adj2" fmla="val 50000"/>
          </a:avLst>
        </a:prstGeom>
        <a:solidFill>
          <a:schemeClr val="accent5"/>
        </a:solidFill>
        <a:ln w="19050"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AVANCES</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57</xdr:row>
      <xdr:rowOff>129268</xdr:rowOff>
    </xdr:from>
    <xdr:ext cx="2571750" cy="1314450"/>
    <xdr:sp macro="" textlink="">
      <xdr:nvSpPr>
        <xdr:cNvPr id="2" name="Shape 7">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352425" y="49878343"/>
          <a:ext cx="2571750" cy="1314450"/>
        </a:xfrm>
        <a:prstGeom prst="leftArrow">
          <a:avLst>
            <a:gd name="adj1" fmla="val 50000"/>
            <a:gd name="adj2" fmla="val 50000"/>
          </a:avLst>
        </a:prstGeom>
        <a:solidFill>
          <a:schemeClr val="accent5"/>
        </a:solidFill>
        <a:ln w="19050"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AVANCES</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dr:twoCellAnchor editAs="oneCell">
    <xdr:from>
      <xdr:col>0</xdr:col>
      <xdr:colOff>65316</xdr:colOff>
      <xdr:row>0</xdr:row>
      <xdr:rowOff>57150</xdr:rowOff>
    </xdr:from>
    <xdr:to>
      <xdr:col>0</xdr:col>
      <xdr:colOff>813709</xdr:colOff>
      <xdr:row>4</xdr:row>
      <xdr:rowOff>184088</xdr:rowOff>
    </xdr:to>
    <xdr:pic>
      <xdr:nvPicPr>
        <xdr:cNvPr id="2" name="Imagen 1">
          <a:extLst>
            <a:ext uri="{FF2B5EF4-FFF2-40B4-BE49-F238E27FC236}">
              <a16:creationId xmlns=""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srcRect l="11865" r="11865"/>
        <a:stretch/>
      </xdr:blipFill>
      <xdr:spPr>
        <a:xfrm>
          <a:off x="65316" y="57150"/>
          <a:ext cx="748393" cy="8889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77561</xdr:colOff>
      <xdr:row>0</xdr:row>
      <xdr:rowOff>83005</xdr:rowOff>
    </xdr:from>
    <xdr:to>
      <xdr:col>0</xdr:col>
      <xdr:colOff>787671</xdr:colOff>
      <xdr:row>4</xdr:row>
      <xdr:rowOff>148317</xdr:rowOff>
    </xdr:to>
    <xdr:pic>
      <xdr:nvPicPr>
        <xdr:cNvPr id="2" name="Imagen 1">
          <a:extLst>
            <a:ext uri="{FF2B5EF4-FFF2-40B4-BE49-F238E27FC236}">
              <a16:creationId xmlns=""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a:srcRect l="11865" r="11865"/>
        <a:stretch/>
      </xdr:blipFill>
      <xdr:spPr>
        <a:xfrm>
          <a:off x="77561" y="83005"/>
          <a:ext cx="710110" cy="827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153761</xdr:colOff>
      <xdr:row>0</xdr:row>
      <xdr:rowOff>122465</xdr:rowOff>
    </xdr:from>
    <xdr:to>
      <xdr:col>0</xdr:col>
      <xdr:colOff>846364</xdr:colOff>
      <xdr:row>4</xdr:row>
      <xdr:rowOff>166006</xdr:rowOff>
    </xdr:to>
    <xdr:pic>
      <xdr:nvPicPr>
        <xdr:cNvPr id="3" name="Imagen 2">
          <a:extLst>
            <a:ext uri="{FF2B5EF4-FFF2-40B4-BE49-F238E27FC236}">
              <a16:creationId xmlns=""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a:srcRect l="11865" r="11865"/>
        <a:stretch/>
      </xdr:blipFill>
      <xdr:spPr>
        <a:xfrm>
          <a:off x="153761" y="122465"/>
          <a:ext cx="692603" cy="8055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80282</xdr:colOff>
      <xdr:row>0</xdr:row>
      <xdr:rowOff>111578</xdr:rowOff>
    </xdr:from>
    <xdr:to>
      <xdr:col>0</xdr:col>
      <xdr:colOff>772885</xdr:colOff>
      <xdr:row>4</xdr:row>
      <xdr:rowOff>147499</xdr:rowOff>
    </xdr:to>
    <xdr:pic>
      <xdr:nvPicPr>
        <xdr:cNvPr id="2" name="Imagen 1">
          <a:extLst>
            <a:ext uri="{FF2B5EF4-FFF2-40B4-BE49-F238E27FC236}">
              <a16:creationId xmlns=""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a:srcRect l="11865" r="11865"/>
        <a:stretch/>
      </xdr:blipFill>
      <xdr:spPr>
        <a:xfrm>
          <a:off x="80282" y="111578"/>
          <a:ext cx="692603" cy="7979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100693</xdr:colOff>
      <xdr:row>0</xdr:row>
      <xdr:rowOff>88446</xdr:rowOff>
    </xdr:from>
    <xdr:to>
      <xdr:col>0</xdr:col>
      <xdr:colOff>793296</xdr:colOff>
      <xdr:row>4</xdr:row>
      <xdr:rowOff>131987</xdr:rowOff>
    </xdr:to>
    <xdr:pic>
      <xdr:nvPicPr>
        <xdr:cNvPr id="2" name="Imagen 1">
          <a:extLst>
            <a:ext uri="{FF2B5EF4-FFF2-40B4-BE49-F238E27FC236}">
              <a16:creationId xmlns=""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a:srcRect l="11865" r="11865"/>
        <a:stretch/>
      </xdr:blipFill>
      <xdr:spPr>
        <a:xfrm>
          <a:off x="100693" y="88446"/>
          <a:ext cx="692603" cy="8055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88446</xdr:colOff>
      <xdr:row>0</xdr:row>
      <xdr:rowOff>81642</xdr:rowOff>
    </xdr:from>
    <xdr:to>
      <xdr:col>0</xdr:col>
      <xdr:colOff>796017</xdr:colOff>
      <xdr:row>4</xdr:row>
      <xdr:rowOff>125183</xdr:rowOff>
    </xdr:to>
    <xdr:pic>
      <xdr:nvPicPr>
        <xdr:cNvPr id="3" name="Imagen 2">
          <a:extLst>
            <a:ext uri="{FF2B5EF4-FFF2-40B4-BE49-F238E27FC236}">
              <a16:creationId xmlns=""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11865" r="11865"/>
        <a:stretch/>
      </xdr:blipFill>
      <xdr:spPr>
        <a:xfrm>
          <a:off x="88446" y="81642"/>
          <a:ext cx="707571" cy="8055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104776</xdr:colOff>
      <xdr:row>0</xdr:row>
      <xdr:rowOff>104775</xdr:rowOff>
    </xdr:from>
    <xdr:to>
      <xdr:col>0</xdr:col>
      <xdr:colOff>791714</xdr:colOff>
      <xdr:row>4</xdr:row>
      <xdr:rowOff>148414</xdr:rowOff>
    </xdr:to>
    <xdr:pic>
      <xdr:nvPicPr>
        <xdr:cNvPr id="2" name="Imagen 1">
          <a:extLst>
            <a:ext uri="{FF2B5EF4-FFF2-40B4-BE49-F238E27FC236}">
              <a16:creationId xmlns=""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a:srcRect l="11865" r="11865"/>
        <a:stretch/>
      </xdr:blipFill>
      <xdr:spPr>
        <a:xfrm>
          <a:off x="104776" y="104775"/>
          <a:ext cx="686938" cy="805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108856</xdr:colOff>
      <xdr:row>0</xdr:row>
      <xdr:rowOff>123826</xdr:rowOff>
    </xdr:from>
    <xdr:to>
      <xdr:col>0</xdr:col>
      <xdr:colOff>727608</xdr:colOff>
      <xdr:row>4</xdr:row>
      <xdr:rowOff>107497</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11865" r="11865"/>
        <a:stretch/>
      </xdr:blipFill>
      <xdr:spPr>
        <a:xfrm>
          <a:off x="108856" y="123826"/>
          <a:ext cx="618752" cy="7456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91169</xdr:colOff>
      <xdr:row>0</xdr:row>
      <xdr:rowOff>62696</xdr:rowOff>
    </xdr:from>
    <xdr:to>
      <xdr:col>0</xdr:col>
      <xdr:colOff>842283</xdr:colOff>
      <xdr:row>4</xdr:row>
      <xdr:rowOff>156479</xdr:rowOff>
    </xdr:to>
    <xdr:pic>
      <xdr:nvPicPr>
        <xdr:cNvPr id="3" name="Imagen 2">
          <a:extLst>
            <a:ext uri="{FF2B5EF4-FFF2-40B4-BE49-F238E27FC236}">
              <a16:creationId xmlns=""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a:srcRect l="11865" r="11865"/>
        <a:stretch/>
      </xdr:blipFill>
      <xdr:spPr>
        <a:xfrm>
          <a:off x="91169" y="62696"/>
          <a:ext cx="751114" cy="85578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89807</xdr:colOff>
      <xdr:row>0</xdr:row>
      <xdr:rowOff>51707</xdr:rowOff>
    </xdr:from>
    <xdr:to>
      <xdr:col>0</xdr:col>
      <xdr:colOff>797378</xdr:colOff>
      <xdr:row>4</xdr:row>
      <xdr:rowOff>95248</xdr:rowOff>
    </xdr:to>
    <xdr:pic>
      <xdr:nvPicPr>
        <xdr:cNvPr id="2" name="Imagen 1">
          <a:extLst>
            <a:ext uri="{FF2B5EF4-FFF2-40B4-BE49-F238E27FC236}">
              <a16:creationId xmlns=""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a:srcRect l="11865" r="11865"/>
        <a:stretch/>
      </xdr:blipFill>
      <xdr:spPr>
        <a:xfrm>
          <a:off x="89807" y="51707"/>
          <a:ext cx="707571" cy="8055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73479</xdr:colOff>
      <xdr:row>0</xdr:row>
      <xdr:rowOff>51707</xdr:rowOff>
    </xdr:from>
    <xdr:to>
      <xdr:col>0</xdr:col>
      <xdr:colOff>781050</xdr:colOff>
      <xdr:row>4</xdr:row>
      <xdr:rowOff>95248</xdr:rowOff>
    </xdr:to>
    <xdr:pic>
      <xdr:nvPicPr>
        <xdr:cNvPr id="3" name="Imagen 2">
          <a:extLst>
            <a:ext uri="{FF2B5EF4-FFF2-40B4-BE49-F238E27FC236}">
              <a16:creationId xmlns="" xmlns:a16="http://schemas.microsoft.com/office/drawing/2014/main" id="{00000000-0008-0000-1400-000003000000}"/>
            </a:ext>
          </a:extLst>
        </xdr:cNvPr>
        <xdr:cNvPicPr>
          <a:picLocks noChangeAspect="1"/>
        </xdr:cNvPicPr>
      </xdr:nvPicPr>
      <xdr:blipFill rotWithShape="1">
        <a:blip xmlns:r="http://schemas.openxmlformats.org/officeDocument/2006/relationships" r:embed="rId1"/>
        <a:srcRect l="11865" r="11865"/>
        <a:stretch/>
      </xdr:blipFill>
      <xdr:spPr>
        <a:xfrm>
          <a:off x="73479" y="51707"/>
          <a:ext cx="707571" cy="8055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116877</xdr:colOff>
      <xdr:row>0</xdr:row>
      <xdr:rowOff>53213</xdr:rowOff>
    </xdr:from>
    <xdr:to>
      <xdr:col>0</xdr:col>
      <xdr:colOff>789315</xdr:colOff>
      <xdr:row>4</xdr:row>
      <xdr:rowOff>98661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1865" r="11865"/>
        <a:stretch/>
      </xdr:blipFill>
      <xdr:spPr>
        <a:xfrm>
          <a:off x="116877" y="53213"/>
          <a:ext cx="672438" cy="822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61232</xdr:colOff>
      <xdr:row>0</xdr:row>
      <xdr:rowOff>77561</xdr:rowOff>
    </xdr:from>
    <xdr:to>
      <xdr:col>0</xdr:col>
      <xdr:colOff>780142</xdr:colOff>
      <xdr:row>4</xdr:row>
      <xdr:rowOff>183696</xdr:rowOff>
    </xdr:to>
    <xdr:pic>
      <xdr:nvPicPr>
        <xdr:cNvPr id="2" name="Imagen 1">
          <a:extLst>
            <a:ext uri="{FF2B5EF4-FFF2-40B4-BE49-F238E27FC236}">
              <a16:creationId xmlns=""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srcRect l="11865" r="11865"/>
        <a:stretch/>
      </xdr:blipFill>
      <xdr:spPr>
        <a:xfrm>
          <a:off x="775607" y="77561"/>
          <a:ext cx="718910" cy="8681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104774</xdr:colOff>
      <xdr:row>0</xdr:row>
      <xdr:rowOff>88446</xdr:rowOff>
    </xdr:from>
    <xdr:to>
      <xdr:col>0</xdr:col>
      <xdr:colOff>778589</xdr:colOff>
      <xdr:row>4</xdr:row>
      <xdr:rowOff>142875</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l="11865" r="11865"/>
        <a:stretch/>
      </xdr:blipFill>
      <xdr:spPr>
        <a:xfrm>
          <a:off x="104774" y="88446"/>
          <a:ext cx="673815" cy="816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80130</xdr:colOff>
      <xdr:row>0</xdr:row>
      <xdr:rowOff>91394</xdr:rowOff>
    </xdr:from>
    <xdr:to>
      <xdr:col>0</xdr:col>
      <xdr:colOff>793750</xdr:colOff>
      <xdr:row>4</xdr:row>
      <xdr:rowOff>184453</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1865" r="11865"/>
        <a:stretch/>
      </xdr:blipFill>
      <xdr:spPr>
        <a:xfrm>
          <a:off x="80130" y="91394"/>
          <a:ext cx="713620" cy="8762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118383</xdr:colOff>
      <xdr:row>0</xdr:row>
      <xdr:rowOff>93890</xdr:rowOff>
    </xdr:from>
    <xdr:to>
      <xdr:col>0</xdr:col>
      <xdr:colOff>808774</xdr:colOff>
      <xdr:row>4</xdr:row>
      <xdr:rowOff>161925</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1865" r="11865"/>
        <a:stretch/>
      </xdr:blipFill>
      <xdr:spPr>
        <a:xfrm>
          <a:off x="118383" y="93890"/>
          <a:ext cx="690391" cy="8300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127908</xdr:colOff>
      <xdr:row>0</xdr:row>
      <xdr:rowOff>48986</xdr:rowOff>
    </xdr:from>
    <xdr:to>
      <xdr:col>0</xdr:col>
      <xdr:colOff>835479</xdr:colOff>
      <xdr:row>4</xdr:row>
      <xdr:rowOff>141514</xdr:rowOff>
    </xdr:to>
    <xdr:pic>
      <xdr:nvPicPr>
        <xdr:cNvPr id="2" name="Imagen 1">
          <a:extLst>
            <a:ext uri="{FF2B5EF4-FFF2-40B4-BE49-F238E27FC236}">
              <a16:creationId xmlns=""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srcRect l="11865" r="11865"/>
        <a:stretch/>
      </xdr:blipFill>
      <xdr:spPr>
        <a:xfrm>
          <a:off x="127908" y="48986"/>
          <a:ext cx="707571" cy="8545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52</xdr:row>
      <xdr:rowOff>129268</xdr:rowOff>
    </xdr:from>
    <xdr:ext cx="2571750" cy="1314450"/>
    <xdr:sp macro="" textlink="">
      <xdr:nvSpPr>
        <xdr:cNvPr id="7" name="Shape 7">
          <a:hlinkClick xmlns:r="http://schemas.openxmlformats.org/officeDocument/2006/relationships" r:id="rId1"/>
          <a:extLst>
            <a:ext uri="{FF2B5EF4-FFF2-40B4-BE49-F238E27FC236}">
              <a16:creationId xmlns="" xmlns:a16="http://schemas.microsoft.com/office/drawing/2014/main" id="{00000000-0008-0000-0600-000007000000}"/>
            </a:ext>
          </a:extLst>
        </xdr:cNvPr>
        <xdr:cNvSpPr/>
      </xdr:nvSpPr>
      <xdr:spPr>
        <a:xfrm>
          <a:off x="0" y="10184947"/>
          <a:ext cx="2571750" cy="1314450"/>
        </a:xfrm>
        <a:prstGeom prst="leftArrow">
          <a:avLst>
            <a:gd name="adj1" fmla="val 50000"/>
            <a:gd name="adj2" fmla="val 50000"/>
          </a:avLst>
        </a:prstGeom>
        <a:solidFill>
          <a:schemeClr val="accent5"/>
        </a:solidFill>
        <a:ln w="19050"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AVANCES</a:t>
          </a: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995"/>
  <sheetViews>
    <sheetView showGridLines="0" tabSelected="1" zoomScale="91" zoomScaleNormal="91" workbookViewId="0">
      <selection activeCell="B3" sqref="B3:F3"/>
    </sheetView>
  </sheetViews>
  <sheetFormatPr baseColWidth="10" defaultColWidth="14.42578125" defaultRowHeight="15" customHeight="1" x14ac:dyDescent="0.25"/>
  <cols>
    <col min="1" max="1" width="4.140625" style="112" customWidth="1"/>
    <col min="2" max="2" width="17.42578125" style="294" customWidth="1"/>
    <col min="3" max="4" width="28.5703125" style="112" bestFit="1" customWidth="1"/>
    <col min="5" max="5" width="27.5703125" style="112" bestFit="1" customWidth="1"/>
    <col min="6" max="6" width="17.42578125" style="112" customWidth="1"/>
    <col min="7" max="7" width="17" style="112" customWidth="1"/>
    <col min="8" max="8" width="12" style="112" customWidth="1"/>
    <col min="9" max="10" width="11.42578125" style="112" customWidth="1"/>
    <col min="11" max="16384" width="14.42578125" style="112"/>
  </cols>
  <sheetData>
    <row r="1" spans="1:10" ht="17.25" x14ac:dyDescent="0.25">
      <c r="B1" s="374"/>
      <c r="C1" s="374"/>
      <c r="D1" s="374"/>
      <c r="E1" s="374"/>
      <c r="F1" s="374"/>
      <c r="G1" s="114"/>
      <c r="H1" s="111"/>
      <c r="I1" s="111"/>
      <c r="J1" s="111"/>
    </row>
    <row r="2" spans="1:10" ht="33" customHeight="1" x14ac:dyDescent="0.25">
      <c r="A2" s="115"/>
      <c r="B2" s="374" t="s">
        <v>445</v>
      </c>
      <c r="C2" s="374"/>
      <c r="D2" s="374"/>
      <c r="E2" s="374"/>
      <c r="F2" s="374"/>
      <c r="G2" s="116"/>
      <c r="H2" s="111"/>
      <c r="I2" s="111"/>
      <c r="J2" s="111"/>
    </row>
    <row r="3" spans="1:10" ht="15.75" x14ac:dyDescent="0.25">
      <c r="B3" s="375" t="s">
        <v>449</v>
      </c>
      <c r="C3" s="375"/>
      <c r="D3" s="375"/>
      <c r="E3" s="375"/>
      <c r="F3" s="375"/>
      <c r="G3" s="117"/>
      <c r="H3" s="111"/>
      <c r="I3" s="111"/>
      <c r="J3" s="111"/>
    </row>
    <row r="4" spans="1:10" ht="16.5" thickBot="1" x14ac:dyDescent="0.3">
      <c r="A4" s="118"/>
      <c r="B4" s="376" t="s">
        <v>146</v>
      </c>
      <c r="C4" s="376"/>
      <c r="D4" s="376"/>
      <c r="E4" s="376"/>
      <c r="F4" s="376"/>
      <c r="G4" s="111"/>
      <c r="H4" s="111"/>
      <c r="I4" s="111"/>
      <c r="J4" s="111"/>
    </row>
    <row r="5" spans="1:10" ht="24" customHeight="1" x14ac:dyDescent="0.25">
      <c r="A5" s="383" t="s">
        <v>130</v>
      </c>
      <c r="B5" s="384"/>
      <c r="C5" s="387" t="s">
        <v>444</v>
      </c>
      <c r="D5" s="388"/>
      <c r="E5" s="388"/>
      <c r="F5" s="389"/>
    </row>
    <row r="6" spans="1:10" ht="19.5" thickBot="1" x14ac:dyDescent="0.3">
      <c r="A6" s="385"/>
      <c r="B6" s="386"/>
      <c r="C6" s="139" t="s">
        <v>283</v>
      </c>
      <c r="D6" s="140" t="s">
        <v>5</v>
      </c>
      <c r="E6" s="140" t="s">
        <v>3</v>
      </c>
      <c r="F6" s="141" t="s">
        <v>417</v>
      </c>
    </row>
    <row r="7" spans="1:10" ht="19.5" thickBot="1" x14ac:dyDescent="0.3">
      <c r="A7" s="377" t="s">
        <v>131</v>
      </c>
      <c r="B7" s="378"/>
      <c r="C7" s="142">
        <f>SUM(C8:C15)</f>
        <v>9431230947</v>
      </c>
      <c r="D7" s="142">
        <f t="shared" ref="D7:E7" si="0">SUM(D8:D15)</f>
        <v>9204473136</v>
      </c>
      <c r="E7" s="142">
        <f t="shared" si="0"/>
        <v>1582322384.6799998</v>
      </c>
      <c r="F7" s="143">
        <f t="shared" ref="F7:F15" si="1">E7/D7</f>
        <v>0.17190798009842764</v>
      </c>
    </row>
    <row r="8" spans="1:10" ht="20.25" customHeight="1" x14ac:dyDescent="0.25">
      <c r="A8" s="119">
        <v>1</v>
      </c>
      <c r="B8" s="287" t="s">
        <v>8</v>
      </c>
      <c r="C8" s="155">
        <f>MINEDUC!E18</f>
        <v>3226717241</v>
      </c>
      <c r="D8" s="155">
        <f>MINEDUC!F18</f>
        <v>3228734626</v>
      </c>
      <c r="E8" s="155">
        <f>MINEDUC!G18</f>
        <v>828030448.79999995</v>
      </c>
      <c r="F8" s="298">
        <f t="shared" si="1"/>
        <v>0.25645664469669549</v>
      </c>
    </row>
    <row r="9" spans="1:10" ht="21.75" customHeight="1" x14ac:dyDescent="0.25">
      <c r="A9" s="120">
        <v>2</v>
      </c>
      <c r="B9" s="288" t="s">
        <v>9</v>
      </c>
      <c r="C9" s="155">
        <f>MSPAS!E30</f>
        <v>2383687217</v>
      </c>
      <c r="D9" s="156">
        <f>MSPAS!F30</f>
        <v>2279638969</v>
      </c>
      <c r="E9" s="156">
        <f>MSPAS!G30</f>
        <v>243490848.25</v>
      </c>
      <c r="F9" s="299">
        <f t="shared" si="1"/>
        <v>0.10681114490546331</v>
      </c>
    </row>
    <row r="10" spans="1:10" s="230" customFormat="1" ht="21.75" customHeight="1" x14ac:dyDescent="0.25">
      <c r="A10" s="120">
        <v>3</v>
      </c>
      <c r="B10" s="290" t="s">
        <v>52</v>
      </c>
      <c r="C10" s="155">
        <f>MINTRAB!E15</f>
        <v>852979410</v>
      </c>
      <c r="D10" s="157">
        <f>MINTRAB!F15</f>
        <v>852979410</v>
      </c>
      <c r="E10" s="157">
        <f>MINTRAB!G15</f>
        <v>150291015.22</v>
      </c>
      <c r="F10" s="300">
        <f>E10/D10</f>
        <v>0.17619536117524806</v>
      </c>
    </row>
    <row r="11" spans="1:10" ht="21.75" customHeight="1" x14ac:dyDescent="0.25">
      <c r="A11" s="120">
        <v>4</v>
      </c>
      <c r="B11" s="289" t="s">
        <v>12</v>
      </c>
      <c r="C11" s="155">
        <f>MINECO!E14</f>
        <v>93790041</v>
      </c>
      <c r="D11" s="156">
        <f>MINECO!F14</f>
        <v>93790041</v>
      </c>
      <c r="E11" s="156">
        <f>MINECO!G14</f>
        <v>2875220.74</v>
      </c>
      <c r="F11" s="299">
        <f t="shared" si="1"/>
        <v>3.065592795721243E-2</v>
      </c>
    </row>
    <row r="12" spans="1:10" ht="20.25" customHeight="1" x14ac:dyDescent="0.25">
      <c r="A12" s="120">
        <v>5</v>
      </c>
      <c r="B12" s="289" t="s">
        <v>13</v>
      </c>
      <c r="C12" s="155">
        <f>MAGA!E31</f>
        <v>950589980</v>
      </c>
      <c r="D12" s="156">
        <f>MAGA!F31</f>
        <v>950589980</v>
      </c>
      <c r="E12" s="156">
        <f>MAGA!G31</f>
        <v>58008505.050000004</v>
      </c>
      <c r="F12" s="299">
        <f t="shared" si="1"/>
        <v>6.1023686626698929E-2</v>
      </c>
    </row>
    <row r="13" spans="1:10" ht="20.25" customHeight="1" x14ac:dyDescent="0.25">
      <c r="A13" s="120">
        <v>6</v>
      </c>
      <c r="B13" s="289" t="s">
        <v>14</v>
      </c>
      <c r="C13" s="155">
        <f>'MICIVI '!E22</f>
        <v>1017816987</v>
      </c>
      <c r="D13" s="156">
        <f>'MICIVI '!F22</f>
        <v>851169612</v>
      </c>
      <c r="E13" s="156">
        <f>'MICIVI '!G22</f>
        <v>251042536.07999998</v>
      </c>
      <c r="F13" s="299">
        <f t="shared" si="1"/>
        <v>0.29493832080086052</v>
      </c>
    </row>
    <row r="14" spans="1:10" ht="20.25" customHeight="1" x14ac:dyDescent="0.3">
      <c r="A14" s="120">
        <v>7</v>
      </c>
      <c r="B14" s="289" t="s">
        <v>15</v>
      </c>
      <c r="C14" s="155">
        <f>MARN!E16</f>
        <v>141637486</v>
      </c>
      <c r="D14" s="156">
        <f>MARN!F16</f>
        <v>141874973</v>
      </c>
      <c r="E14" s="156">
        <f>MARN!G16</f>
        <v>2941954.8000000003</v>
      </c>
      <c r="F14" s="299">
        <f t="shared" si="1"/>
        <v>2.0736249232625407E-2</v>
      </c>
      <c r="G14" s="113"/>
    </row>
    <row r="15" spans="1:10" ht="20.25" customHeight="1" thickBot="1" x14ac:dyDescent="0.3">
      <c r="A15" s="121">
        <v>8</v>
      </c>
      <c r="B15" s="288" t="s">
        <v>38</v>
      </c>
      <c r="C15" s="155">
        <f>'MIDES '!E23</f>
        <v>764012585</v>
      </c>
      <c r="D15" s="156">
        <f>'MIDES '!F23</f>
        <v>805695525</v>
      </c>
      <c r="E15" s="156">
        <f>'MIDES '!G23</f>
        <v>45641855.740000002</v>
      </c>
      <c r="F15" s="299">
        <f t="shared" si="1"/>
        <v>5.6649012342472674E-2</v>
      </c>
    </row>
    <row r="16" spans="1:10" ht="20.25" customHeight="1" thickBot="1" x14ac:dyDescent="0.3">
      <c r="A16" s="377" t="s">
        <v>132</v>
      </c>
      <c r="B16" s="379"/>
      <c r="C16" s="153">
        <f>SUM(C17:C20)</f>
        <v>288738397</v>
      </c>
      <c r="D16" s="153">
        <f t="shared" ref="D16:E16" si="2">SUM(D17:D20)</f>
        <v>286952391</v>
      </c>
      <c r="E16" s="153">
        <f t="shared" si="2"/>
        <v>38262597.769999996</v>
      </c>
      <c r="F16" s="143">
        <f>E16/D16</f>
        <v>0.13334127531280962</v>
      </c>
    </row>
    <row r="17" spans="1:6" s="230" customFormat="1" ht="20.25" customHeight="1" x14ac:dyDescent="0.25">
      <c r="A17" s="568">
        <v>9</v>
      </c>
      <c r="B17" s="569" t="s">
        <v>16</v>
      </c>
      <c r="C17" s="570">
        <f>SCEP!E13</f>
        <v>4073500</v>
      </c>
      <c r="D17" s="571">
        <f>SCEP!F13</f>
        <v>4073500</v>
      </c>
      <c r="E17" s="571">
        <f>SCEP!G13</f>
        <v>571064.56000000006</v>
      </c>
      <c r="F17" s="572">
        <f>E17/D17</f>
        <v>0.14019014606603658</v>
      </c>
    </row>
    <row r="18" spans="1:6" s="230" customFormat="1" ht="20.25" customHeight="1" x14ac:dyDescent="0.25">
      <c r="A18" s="567">
        <v>10</v>
      </c>
      <c r="B18" s="372" t="s">
        <v>17</v>
      </c>
      <c r="C18" s="155">
        <f>SBS!E16</f>
        <v>73929816</v>
      </c>
      <c r="D18" s="155">
        <f>SBS!F16</f>
        <v>72143810</v>
      </c>
      <c r="E18" s="155">
        <f>SBS!G16</f>
        <v>10873692.130000001</v>
      </c>
      <c r="F18" s="144">
        <f t="shared" ref="F18" si="3">E18/D18</f>
        <v>0.15072245463609421</v>
      </c>
    </row>
    <row r="19" spans="1:6" ht="20.25" customHeight="1" x14ac:dyDescent="0.25">
      <c r="A19" s="567">
        <v>11</v>
      </c>
      <c r="B19" s="372" t="s">
        <v>18</v>
      </c>
      <c r="C19" s="158">
        <f>SOSEP!E13</f>
        <v>152313581</v>
      </c>
      <c r="D19" s="158">
        <f>SOSEP!F13</f>
        <v>152313581</v>
      </c>
      <c r="E19" s="158">
        <f>SOSEP!G13</f>
        <v>19106502.059999999</v>
      </c>
      <c r="F19" s="137">
        <f>E19/D19</f>
        <v>0.12544188072106321</v>
      </c>
    </row>
    <row r="20" spans="1:6" s="230" customFormat="1" ht="20.25" customHeight="1" thickBot="1" x14ac:dyDescent="0.3">
      <c r="A20" s="573">
        <v>12</v>
      </c>
      <c r="B20" s="574" t="s">
        <v>19</v>
      </c>
      <c r="C20" s="575">
        <f>SESAN!E16</f>
        <v>58421500</v>
      </c>
      <c r="D20" s="576">
        <f>SESAN!F16</f>
        <v>58421500</v>
      </c>
      <c r="E20" s="576">
        <f>SESAN!G16</f>
        <v>7711339.0199999996</v>
      </c>
      <c r="F20" s="577">
        <f>E20/D20</f>
        <v>0.13199488236351342</v>
      </c>
    </row>
    <row r="21" spans="1:6" ht="20.25" customHeight="1" thickBot="1" x14ac:dyDescent="0.3">
      <c r="A21" s="380" t="s">
        <v>133</v>
      </c>
      <c r="B21" s="578"/>
      <c r="C21" s="153">
        <f>SUM(C22:C26)</f>
        <v>397119962</v>
      </c>
      <c r="D21" s="153">
        <f t="shared" ref="D21:E21" si="4">SUM(D22:D26)</f>
        <v>477311164</v>
      </c>
      <c r="E21" s="153">
        <f t="shared" si="4"/>
        <v>17992391.580000002</v>
      </c>
      <c r="F21" s="143">
        <f>E21/D21</f>
        <v>3.7695308505291951E-2</v>
      </c>
    </row>
    <row r="22" spans="1:6" ht="20.25" customHeight="1" x14ac:dyDescent="0.25">
      <c r="A22" s="119">
        <v>13</v>
      </c>
      <c r="B22" s="287" t="s">
        <v>20</v>
      </c>
      <c r="C22" s="155">
        <f>ICTA!E15</f>
        <v>53124200</v>
      </c>
      <c r="D22" s="155">
        <f>ICTA!F15</f>
        <v>53124200</v>
      </c>
      <c r="E22" s="155">
        <f>ICTA!G15</f>
        <v>1958791.7000000002</v>
      </c>
      <c r="F22" s="144">
        <f>E22/D22</f>
        <v>3.687192842433392E-2</v>
      </c>
    </row>
    <row r="23" spans="1:6" ht="20.25" customHeight="1" x14ac:dyDescent="0.25">
      <c r="A23" s="120">
        <v>14</v>
      </c>
      <c r="B23" s="289" t="s">
        <v>21</v>
      </c>
      <c r="C23" s="156">
        <f>INFOM!E18</f>
        <v>68013321</v>
      </c>
      <c r="D23" s="156">
        <f>INFOM!F18</f>
        <v>67927933</v>
      </c>
      <c r="E23" s="156">
        <f>INFOM!G18</f>
        <v>5030265.41</v>
      </c>
      <c r="F23" s="144">
        <f t="shared" ref="F23:F26" si="5">E23/D23</f>
        <v>7.4052973318060489E-2</v>
      </c>
    </row>
    <row r="24" spans="1:6" s="230" customFormat="1" ht="20.25" customHeight="1" x14ac:dyDescent="0.25">
      <c r="A24" s="120">
        <v>15</v>
      </c>
      <c r="B24" s="291" t="s">
        <v>23</v>
      </c>
      <c r="C24" s="158">
        <f>'FONTIERRAS '!E13</f>
        <v>68986809</v>
      </c>
      <c r="D24" s="158">
        <f>'FONTIERRAS '!F13</f>
        <v>68783347</v>
      </c>
      <c r="E24" s="158">
        <f>'FONTIERRAS '!G13</f>
        <v>1392303.72</v>
      </c>
      <c r="F24" s="144">
        <f>E24/D24</f>
        <v>2.0241872207817976E-2</v>
      </c>
    </row>
    <row r="25" spans="1:6" ht="20.25" customHeight="1" x14ac:dyDescent="0.25">
      <c r="A25" s="120">
        <v>16</v>
      </c>
      <c r="B25" s="289" t="s">
        <v>134</v>
      </c>
      <c r="C25" s="156">
        <f>CONALFA!E12</f>
        <v>187495632</v>
      </c>
      <c r="D25" s="156">
        <f>CONALFA!F12</f>
        <v>267975684</v>
      </c>
      <c r="E25" s="156">
        <f>CONALFA!G12</f>
        <v>7990004.1300000008</v>
      </c>
      <c r="F25" s="144">
        <f t="shared" si="5"/>
        <v>2.9816153505927801E-2</v>
      </c>
    </row>
    <row r="26" spans="1:6" ht="20.25" customHeight="1" thickBot="1" x14ac:dyDescent="0.3">
      <c r="A26" s="120">
        <v>17</v>
      </c>
      <c r="B26" s="289" t="s">
        <v>22</v>
      </c>
      <c r="C26" s="156">
        <f>INDECA!E12</f>
        <v>19500000</v>
      </c>
      <c r="D26" s="156">
        <f>INDECA!F12</f>
        <v>19500000</v>
      </c>
      <c r="E26" s="156">
        <f>INDECA!G12</f>
        <v>1621026.62</v>
      </c>
      <c r="F26" s="144">
        <f t="shared" si="5"/>
        <v>8.3129570256410268E-2</v>
      </c>
    </row>
    <row r="27" spans="1:6" ht="21.75" thickBot="1" x14ac:dyDescent="0.3">
      <c r="A27" s="381" t="s">
        <v>24</v>
      </c>
      <c r="B27" s="382"/>
      <c r="C27" s="154">
        <f>+C7+C16+C21</f>
        <v>10117089306</v>
      </c>
      <c r="D27" s="154">
        <f>+D7+D16+D21</f>
        <v>9968736691</v>
      </c>
      <c r="E27" s="154">
        <f>+E7+E16+E21</f>
        <v>1638577374.0299997</v>
      </c>
      <c r="F27" s="138">
        <f>+E27/D27</f>
        <v>0.16437161746977871</v>
      </c>
    </row>
    <row r="28" spans="1:6" x14ac:dyDescent="0.25">
      <c r="A28" s="162" t="s">
        <v>425</v>
      </c>
      <c r="B28" s="292"/>
      <c r="C28" s="162"/>
    </row>
    <row r="29" spans="1:6" x14ac:dyDescent="0.25">
      <c r="A29" s="184" t="s">
        <v>346</v>
      </c>
      <c r="B29" s="293"/>
      <c r="C29" s="184"/>
    </row>
    <row r="30" spans="1:6" ht="27" customHeight="1" x14ac:dyDescent="0.25">
      <c r="A30" s="373" t="s">
        <v>424</v>
      </c>
      <c r="B30" s="373"/>
      <c r="C30" s="373"/>
      <c r="D30" s="373"/>
      <c r="E30" s="373"/>
      <c r="F30" s="373"/>
    </row>
    <row r="31" spans="1:6" ht="15.75" customHeight="1" x14ac:dyDescent="0.25">
      <c r="A31" s="230"/>
    </row>
    <row r="32" spans="1:6" ht="15.75" customHeight="1" x14ac:dyDescent="0.25">
      <c r="C32" s="296"/>
      <c r="D32" s="296"/>
      <c r="E32" s="296"/>
      <c r="F32" s="297"/>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11">
    <mergeCell ref="A30:F30"/>
    <mergeCell ref="B1:F1"/>
    <mergeCell ref="B2:F2"/>
    <mergeCell ref="B3:F3"/>
    <mergeCell ref="B4:F4"/>
    <mergeCell ref="A7:B7"/>
    <mergeCell ref="A16:B16"/>
    <mergeCell ref="A21:B21"/>
    <mergeCell ref="A27:B27"/>
    <mergeCell ref="A5:B6"/>
    <mergeCell ref="C5:F5"/>
  </mergeCells>
  <hyperlinks>
    <hyperlink ref="B8" location="MINEDUC!A1" display="MINEDUC"/>
    <hyperlink ref="B9" location="'AVANCES '!A1" display="MSPAS"/>
    <hyperlink ref="B11" location="MINECO!A1" display="MINECO"/>
    <hyperlink ref="B12" location="MAGA!A1" display="MAGA"/>
    <hyperlink ref="B13" location="MICIVI!A1" display="MICIVI"/>
    <hyperlink ref="B14" location="MARN!A1" display="MARN"/>
    <hyperlink ref="B17" location="SCEP!A1" display="SCEP"/>
    <hyperlink ref="B18" location="SBS!A1" display="SBS"/>
    <hyperlink ref="B19" location="SOSEP!A1" display="SOSEP"/>
    <hyperlink ref="B20" location="SESAN!A1" display="SESAN"/>
    <hyperlink ref="B22" location="ICTA!A1" display="ICTA"/>
    <hyperlink ref="B23" location="INFOM!A1" display="INFOM"/>
    <hyperlink ref="B25" location="CONALFA!A1" display="CONALFA "/>
    <hyperlink ref="B26" location="INDECA!A1" display="INDECA"/>
    <hyperlink ref="B24" location="'FONTIERRAS '!A1" display="FONTIERRAS"/>
    <hyperlink ref="B15" location="MIDES!A1" display="#ERROR!"/>
  </hyperlinks>
  <printOptions horizontalCentered="1" verticalCentered="1"/>
  <pageMargins left="0.23622047244094491" right="0.23622047244094491" top="0.55118110236220474" bottom="0.35433070866141736" header="0.31496062992125984" footer="0.31496062992125984"/>
  <pageSetup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2E75B5"/>
  </sheetPr>
  <dimension ref="B1:K995"/>
  <sheetViews>
    <sheetView view="pageBreakPreview" topLeftCell="A43" zoomScale="80" zoomScaleNormal="70" zoomScaleSheetLayoutView="80" workbookViewId="0">
      <selection activeCell="I17" sqref="I17"/>
    </sheetView>
  </sheetViews>
  <sheetFormatPr baseColWidth="10" defaultColWidth="14.42578125" defaultRowHeight="15" customHeight="1" x14ac:dyDescent="0.25"/>
  <cols>
    <col min="1" max="1" width="5.28515625" style="1" customWidth="1"/>
    <col min="2" max="2" width="38.140625" style="1" customWidth="1"/>
    <col min="3" max="3" width="41.7109375" style="1" customWidth="1"/>
    <col min="4" max="4" width="31" style="1" hidden="1" customWidth="1"/>
    <col min="5" max="5" width="28.28515625" style="53" customWidth="1"/>
    <col min="6" max="6" width="24.28515625" style="53" customWidth="1"/>
    <col min="7" max="7" width="22.42578125" style="53" customWidth="1"/>
    <col min="8" max="8" width="23" style="89" bestFit="1" customWidth="1"/>
    <col min="9" max="9" width="15.28515625" style="53" customWidth="1"/>
    <col min="10" max="10" width="5" style="1" customWidth="1"/>
    <col min="11" max="11" width="17.85546875" style="1" bestFit="1" customWidth="1"/>
    <col min="12" max="19" width="10.7109375" style="1" customWidth="1"/>
    <col min="20" max="16384" width="14.42578125" style="1"/>
  </cols>
  <sheetData>
    <row r="1" spans="2:11" x14ac:dyDescent="0.25">
      <c r="E1" s="58"/>
      <c r="F1" s="58"/>
    </row>
    <row r="2" spans="2:11" x14ac:dyDescent="0.25">
      <c r="E2" s="58"/>
      <c r="F2" s="58"/>
    </row>
    <row r="3" spans="2:11" x14ac:dyDescent="0.25">
      <c r="E3" s="58"/>
      <c r="F3" s="58"/>
    </row>
    <row r="4" spans="2:11" ht="15.75" thickBot="1" x14ac:dyDescent="0.3">
      <c r="E4" s="58"/>
      <c r="F4" s="58"/>
    </row>
    <row r="5" spans="2:11" ht="39" customHeight="1" x14ac:dyDescent="0.25">
      <c r="B5" s="476" t="s">
        <v>26</v>
      </c>
      <c r="C5" s="478" t="s">
        <v>27</v>
      </c>
      <c r="D5" s="478" t="s">
        <v>28</v>
      </c>
      <c r="E5" s="480" t="s">
        <v>29</v>
      </c>
      <c r="F5" s="481"/>
      <c r="G5" s="488" t="s">
        <v>30</v>
      </c>
      <c r="H5" s="481"/>
      <c r="I5" s="486" t="s">
        <v>33</v>
      </c>
    </row>
    <row r="6" spans="2:11" ht="42.75" customHeight="1" x14ac:dyDescent="0.25">
      <c r="B6" s="477"/>
      <c r="C6" s="479"/>
      <c r="D6" s="479"/>
      <c r="E6" s="60" t="s">
        <v>31</v>
      </c>
      <c r="F6" s="60" t="s">
        <v>5</v>
      </c>
      <c r="G6" s="61" t="s">
        <v>6</v>
      </c>
      <c r="H6" s="90" t="s">
        <v>32</v>
      </c>
      <c r="I6" s="487"/>
    </row>
    <row r="7" spans="2:11" ht="94.5" customHeight="1" x14ac:dyDescent="0.25">
      <c r="B7" s="35" t="s">
        <v>53</v>
      </c>
      <c r="C7" s="78" t="s">
        <v>118</v>
      </c>
      <c r="D7" s="22" t="s">
        <v>88</v>
      </c>
      <c r="E7" s="63">
        <v>92216000</v>
      </c>
      <c r="F7" s="63">
        <v>90244380</v>
      </c>
      <c r="G7" s="64">
        <v>16772391.609999999</v>
      </c>
      <c r="H7" s="91">
        <f>G7/F7</f>
        <v>0.185855247828175</v>
      </c>
      <c r="I7" s="73">
        <v>60132</v>
      </c>
    </row>
    <row r="8" spans="2:11" ht="98.25" customHeight="1" x14ac:dyDescent="0.25">
      <c r="B8" s="35" t="s">
        <v>54</v>
      </c>
      <c r="C8" s="489" t="s">
        <v>119</v>
      </c>
      <c r="D8" s="22" t="s">
        <v>89</v>
      </c>
      <c r="E8" s="66">
        <v>48600000</v>
      </c>
      <c r="F8" s="66">
        <v>69459811</v>
      </c>
      <c r="G8" s="66">
        <v>33701645.359999999</v>
      </c>
      <c r="H8" s="92">
        <f t="shared" ref="H8:H44" si="0">G8/F8</f>
        <v>0.48519632971647447</v>
      </c>
      <c r="I8" s="74">
        <v>208415</v>
      </c>
    </row>
    <row r="9" spans="2:11" ht="76.5" customHeight="1" x14ac:dyDescent="0.25">
      <c r="B9" s="35" t="s">
        <v>55</v>
      </c>
      <c r="C9" s="490"/>
      <c r="D9" s="22" t="s">
        <v>90</v>
      </c>
      <c r="E9" s="64">
        <v>26000000</v>
      </c>
      <c r="F9" s="64">
        <v>28173428</v>
      </c>
      <c r="G9" s="64">
        <v>28173426.870000001</v>
      </c>
      <c r="H9" s="91">
        <f t="shared" si="0"/>
        <v>0.99999995989128487</v>
      </c>
      <c r="I9" s="73">
        <v>209024</v>
      </c>
    </row>
    <row r="10" spans="2:11" ht="76.5" customHeight="1" x14ac:dyDescent="0.25">
      <c r="B10" s="35" t="s">
        <v>56</v>
      </c>
      <c r="C10" s="490"/>
      <c r="D10" s="22" t="s">
        <v>91</v>
      </c>
      <c r="E10" s="66">
        <v>54304761</v>
      </c>
      <c r="F10" s="66">
        <v>22739140</v>
      </c>
      <c r="G10" s="66">
        <v>21129834.43</v>
      </c>
      <c r="H10" s="92">
        <f t="shared" si="0"/>
        <v>0.92922750948364796</v>
      </c>
      <c r="I10" s="74">
        <v>209051</v>
      </c>
    </row>
    <row r="11" spans="2:11" ht="76.5" customHeight="1" x14ac:dyDescent="0.25">
      <c r="B11" s="35" t="s">
        <v>57</v>
      </c>
      <c r="C11" s="490"/>
      <c r="D11" s="22" t="s">
        <v>92</v>
      </c>
      <c r="E11" s="66">
        <v>23191912</v>
      </c>
      <c r="F11" s="66">
        <v>3000000</v>
      </c>
      <c r="G11" s="66">
        <v>0</v>
      </c>
      <c r="H11" s="92">
        <f t="shared" si="0"/>
        <v>0</v>
      </c>
      <c r="I11" s="74">
        <v>209677</v>
      </c>
    </row>
    <row r="12" spans="2:11" ht="76.5" customHeight="1" x14ac:dyDescent="0.25">
      <c r="B12" s="35" t="s">
        <v>58</v>
      </c>
      <c r="C12" s="490"/>
      <c r="D12" s="22" t="s">
        <v>93</v>
      </c>
      <c r="E12" s="66">
        <v>41347830</v>
      </c>
      <c r="F12" s="66">
        <v>5100000</v>
      </c>
      <c r="G12" s="66">
        <v>459062.26</v>
      </c>
      <c r="H12" s="92">
        <f t="shared" si="0"/>
        <v>9.0012207843137251E-2</v>
      </c>
      <c r="I12" s="74">
        <v>209678</v>
      </c>
    </row>
    <row r="13" spans="2:11" ht="76.5" customHeight="1" x14ac:dyDescent="0.25">
      <c r="B13" s="35" t="s">
        <v>58</v>
      </c>
      <c r="C13" s="490"/>
      <c r="D13" s="22" t="s">
        <v>94</v>
      </c>
      <c r="E13" s="66">
        <v>50319389</v>
      </c>
      <c r="F13" s="66">
        <v>20946675</v>
      </c>
      <c r="G13" s="66">
        <v>20889071.260000002</v>
      </c>
      <c r="H13" s="92">
        <f t="shared" si="0"/>
        <v>0.99724998167967005</v>
      </c>
      <c r="I13" s="74">
        <v>209682</v>
      </c>
    </row>
    <row r="14" spans="2:11" ht="76.5" customHeight="1" x14ac:dyDescent="0.25">
      <c r="B14" s="35" t="s">
        <v>58</v>
      </c>
      <c r="C14" s="490"/>
      <c r="D14" s="22" t="s">
        <v>95</v>
      </c>
      <c r="E14" s="66">
        <v>23281973</v>
      </c>
      <c r="F14" s="66">
        <v>728638</v>
      </c>
      <c r="G14" s="66">
        <v>728484.87</v>
      </c>
      <c r="H14" s="92">
        <f t="shared" si="0"/>
        <v>0.99978984077141186</v>
      </c>
      <c r="I14" s="74">
        <v>207590</v>
      </c>
    </row>
    <row r="15" spans="2:11" ht="76.5" customHeight="1" x14ac:dyDescent="0.25">
      <c r="B15" s="35" t="s">
        <v>59</v>
      </c>
      <c r="C15" s="490"/>
      <c r="D15" s="22" t="s">
        <v>96</v>
      </c>
      <c r="E15" s="66">
        <v>3300636</v>
      </c>
      <c r="F15" s="66">
        <v>10930680</v>
      </c>
      <c r="G15" s="66">
        <v>9805023.3300000001</v>
      </c>
      <c r="H15" s="92">
        <f t="shared" si="0"/>
        <v>0.89701860542985434</v>
      </c>
      <c r="I15" s="74">
        <v>149860</v>
      </c>
      <c r="K15" s="57"/>
    </row>
    <row r="16" spans="2:11" ht="76.5" customHeight="1" x14ac:dyDescent="0.25">
      <c r="B16" s="35" t="s">
        <v>60</v>
      </c>
      <c r="C16" s="490"/>
      <c r="D16" s="22" t="s">
        <v>34</v>
      </c>
      <c r="E16" s="66">
        <v>0</v>
      </c>
      <c r="F16" s="66">
        <v>12143524</v>
      </c>
      <c r="G16" s="66">
        <v>445696.74</v>
      </c>
      <c r="H16" s="92">
        <f t="shared" si="0"/>
        <v>3.6702421801118025E-2</v>
      </c>
      <c r="I16" s="74">
        <v>228252</v>
      </c>
      <c r="J16" s="48"/>
    </row>
    <row r="17" spans="2:9" ht="76.5" customHeight="1" x14ac:dyDescent="0.25">
      <c r="B17" s="35" t="s">
        <v>60</v>
      </c>
      <c r="C17" s="491"/>
      <c r="D17" s="22" t="s">
        <v>35</v>
      </c>
      <c r="E17" s="64">
        <v>0</v>
      </c>
      <c r="F17" s="64">
        <v>12386032</v>
      </c>
      <c r="G17" s="64">
        <v>398880.6</v>
      </c>
      <c r="H17" s="91">
        <f t="shared" si="0"/>
        <v>3.2204066645395393E-2</v>
      </c>
      <c r="I17" s="74">
        <v>228343</v>
      </c>
    </row>
    <row r="18" spans="2:9" ht="76.5" customHeight="1" x14ac:dyDescent="0.25">
      <c r="B18" s="35" t="s">
        <v>61</v>
      </c>
      <c r="C18" s="492" t="s">
        <v>120</v>
      </c>
      <c r="D18" s="22" t="s">
        <v>97</v>
      </c>
      <c r="E18" s="66">
        <v>147845465</v>
      </c>
      <c r="F18" s="66">
        <v>73090761</v>
      </c>
      <c r="G18" s="66">
        <v>73090760.5</v>
      </c>
      <c r="H18" s="92">
        <f t="shared" si="0"/>
        <v>0.99999999315919008</v>
      </c>
      <c r="I18" s="74">
        <v>34968</v>
      </c>
    </row>
    <row r="19" spans="2:9" ht="76.5" customHeight="1" x14ac:dyDescent="0.25">
      <c r="B19" s="35" t="s">
        <v>62</v>
      </c>
      <c r="C19" s="493"/>
      <c r="D19" s="22" t="s">
        <v>98</v>
      </c>
      <c r="E19" s="66">
        <v>60000000</v>
      </c>
      <c r="F19" s="66">
        <v>76600000</v>
      </c>
      <c r="G19" s="66">
        <v>71241509.659999996</v>
      </c>
      <c r="H19" s="92">
        <f t="shared" si="0"/>
        <v>0.93004581801566577</v>
      </c>
      <c r="I19" s="74">
        <v>116535</v>
      </c>
    </row>
    <row r="20" spans="2:9" ht="76.5" customHeight="1" x14ac:dyDescent="0.25">
      <c r="B20" s="35" t="s">
        <v>61</v>
      </c>
      <c r="C20" s="493"/>
      <c r="D20" s="22" t="s">
        <v>99</v>
      </c>
      <c r="E20" s="66">
        <v>133231886</v>
      </c>
      <c r="F20" s="66">
        <v>10134533</v>
      </c>
      <c r="G20" s="66">
        <v>0</v>
      </c>
      <c r="H20" s="92">
        <f t="shared" si="0"/>
        <v>0</v>
      </c>
      <c r="I20" s="74">
        <v>15149</v>
      </c>
    </row>
    <row r="21" spans="2:9" ht="76.5" customHeight="1" x14ac:dyDescent="0.25">
      <c r="B21" s="35" t="s">
        <v>63</v>
      </c>
      <c r="C21" s="492" t="s">
        <v>121</v>
      </c>
      <c r="D21" s="22" t="s">
        <v>100</v>
      </c>
      <c r="E21" s="66">
        <v>36475246</v>
      </c>
      <c r="F21" s="66">
        <v>36475246</v>
      </c>
      <c r="G21" s="66">
        <v>7322821.6799999997</v>
      </c>
      <c r="H21" s="92">
        <f t="shared" si="0"/>
        <v>0.20076140624246919</v>
      </c>
      <c r="I21" s="74">
        <v>116527</v>
      </c>
    </row>
    <row r="22" spans="2:9" ht="76.5" customHeight="1" x14ac:dyDescent="0.25">
      <c r="B22" s="36" t="s">
        <v>63</v>
      </c>
      <c r="C22" s="493"/>
      <c r="D22" s="37" t="s">
        <v>101</v>
      </c>
      <c r="E22" s="68">
        <v>45347603</v>
      </c>
      <c r="F22" s="68">
        <v>45347603</v>
      </c>
      <c r="G22" s="68">
        <v>6697145.1500000004</v>
      </c>
      <c r="H22" s="93">
        <f t="shared" si="0"/>
        <v>0.14768465601147651</v>
      </c>
      <c r="I22" s="75">
        <v>132258</v>
      </c>
    </row>
    <row r="23" spans="2:9" ht="76.5" customHeight="1" x14ac:dyDescent="0.25">
      <c r="B23" s="38" t="s">
        <v>64</v>
      </c>
      <c r="C23" s="482" t="s">
        <v>122</v>
      </c>
      <c r="D23" s="39" t="s">
        <v>102</v>
      </c>
      <c r="E23" s="66">
        <v>22077494</v>
      </c>
      <c r="F23" s="66">
        <v>18741577</v>
      </c>
      <c r="G23" s="66">
        <v>16149118.109999999</v>
      </c>
      <c r="H23" s="92">
        <f t="shared" si="0"/>
        <v>0.86167338586288655</v>
      </c>
      <c r="I23" s="76">
        <v>209016</v>
      </c>
    </row>
    <row r="24" spans="2:9" ht="76.5" customHeight="1" x14ac:dyDescent="0.25">
      <c r="B24" s="40" t="s">
        <v>65</v>
      </c>
      <c r="C24" s="483"/>
      <c r="D24" s="22" t="s">
        <v>36</v>
      </c>
      <c r="E24" s="66">
        <v>0</v>
      </c>
      <c r="F24" s="66">
        <v>12316168</v>
      </c>
      <c r="G24" s="66">
        <v>0</v>
      </c>
      <c r="H24" s="92">
        <f t="shared" si="0"/>
        <v>0</v>
      </c>
      <c r="I24" s="77">
        <v>228035</v>
      </c>
    </row>
    <row r="25" spans="2:9" ht="90" customHeight="1" x14ac:dyDescent="0.25">
      <c r="B25" s="40" t="s">
        <v>66</v>
      </c>
      <c r="C25" s="483"/>
      <c r="D25" s="22" t="s">
        <v>37</v>
      </c>
      <c r="E25" s="66">
        <v>0</v>
      </c>
      <c r="F25" s="66">
        <v>7441805</v>
      </c>
      <c r="G25" s="66">
        <v>224087.69</v>
      </c>
      <c r="H25" s="92">
        <f t="shared" si="0"/>
        <v>3.0112007772307929E-2</v>
      </c>
      <c r="I25" s="77">
        <v>228061</v>
      </c>
    </row>
    <row r="26" spans="2:9" ht="90" customHeight="1" x14ac:dyDescent="0.25">
      <c r="B26" s="42" t="s">
        <v>67</v>
      </c>
      <c r="C26" s="484"/>
      <c r="D26" s="41"/>
      <c r="E26" s="66">
        <v>0</v>
      </c>
      <c r="F26" s="66">
        <v>11053043</v>
      </c>
      <c r="G26" s="66">
        <v>11024657.18</v>
      </c>
      <c r="H26" s="92">
        <f t="shared" si="0"/>
        <v>0.9974318547390072</v>
      </c>
      <c r="I26" s="71">
        <v>228251</v>
      </c>
    </row>
    <row r="27" spans="2:9" ht="90" customHeight="1" x14ac:dyDescent="0.25">
      <c r="B27" s="40" t="s">
        <v>124</v>
      </c>
      <c r="C27" s="494" t="s">
        <v>76</v>
      </c>
      <c r="D27" s="41"/>
      <c r="E27" s="66">
        <v>12730500</v>
      </c>
      <c r="F27" s="66">
        <v>0</v>
      </c>
      <c r="G27" s="66">
        <v>0</v>
      </c>
      <c r="H27" s="92" t="e">
        <f t="shared" si="0"/>
        <v>#DIV/0!</v>
      </c>
      <c r="I27" s="71">
        <v>221962</v>
      </c>
    </row>
    <row r="28" spans="2:9" ht="90" customHeight="1" x14ac:dyDescent="0.25">
      <c r="B28" s="40" t="s">
        <v>125</v>
      </c>
      <c r="C28" s="495"/>
      <c r="D28" s="41"/>
      <c r="E28" s="66">
        <v>40000000</v>
      </c>
      <c r="F28" s="66">
        <v>2778672</v>
      </c>
      <c r="G28" s="66">
        <v>1200000</v>
      </c>
      <c r="H28" s="92">
        <f t="shared" si="0"/>
        <v>0.43186097531482665</v>
      </c>
      <c r="I28" s="71">
        <v>221965</v>
      </c>
    </row>
    <row r="29" spans="2:9" ht="90" customHeight="1" x14ac:dyDescent="0.25">
      <c r="B29" s="43" t="s">
        <v>68</v>
      </c>
      <c r="C29" s="495"/>
      <c r="D29" s="44" t="s">
        <v>103</v>
      </c>
      <c r="E29" s="66">
        <v>23750000</v>
      </c>
      <c r="F29" s="66">
        <v>0</v>
      </c>
      <c r="G29" s="66">
        <v>0</v>
      </c>
      <c r="H29" s="92" t="e">
        <f t="shared" si="0"/>
        <v>#DIV/0!</v>
      </c>
      <c r="I29" s="72">
        <v>116530</v>
      </c>
    </row>
    <row r="30" spans="2:9" ht="90" customHeight="1" x14ac:dyDescent="0.25">
      <c r="B30" s="43" t="s">
        <v>69</v>
      </c>
      <c r="C30" s="495"/>
      <c r="D30" s="44" t="s">
        <v>104</v>
      </c>
      <c r="E30" s="66">
        <v>1300000</v>
      </c>
      <c r="F30" s="66">
        <v>34248424</v>
      </c>
      <c r="G30" s="66">
        <v>0</v>
      </c>
      <c r="H30" s="92">
        <f t="shared" si="0"/>
        <v>0</v>
      </c>
      <c r="I30" s="72">
        <v>142767</v>
      </c>
    </row>
    <row r="31" spans="2:9" ht="90" customHeight="1" x14ac:dyDescent="0.25">
      <c r="B31" s="43" t="s">
        <v>70</v>
      </c>
      <c r="C31" s="495"/>
      <c r="D31" s="44" t="s">
        <v>105</v>
      </c>
      <c r="E31" s="66">
        <v>31881336</v>
      </c>
      <c r="F31" s="66">
        <v>31881336</v>
      </c>
      <c r="G31" s="66">
        <v>1223010.24</v>
      </c>
      <c r="H31" s="92">
        <f t="shared" si="0"/>
        <v>3.8361323377414297E-2</v>
      </c>
      <c r="I31" s="72">
        <v>167405</v>
      </c>
    </row>
    <row r="32" spans="2:9" ht="90" customHeight="1" x14ac:dyDescent="0.25">
      <c r="B32" s="43" t="s">
        <v>70</v>
      </c>
      <c r="C32" s="495"/>
      <c r="D32" s="44" t="s">
        <v>106</v>
      </c>
      <c r="E32" s="66">
        <v>46050000</v>
      </c>
      <c r="F32" s="66">
        <v>67167773</v>
      </c>
      <c r="G32" s="66">
        <v>30167081.219999999</v>
      </c>
      <c r="H32" s="92">
        <f t="shared" si="0"/>
        <v>0.44913028782419212</v>
      </c>
      <c r="I32" s="72">
        <v>189499</v>
      </c>
    </row>
    <row r="33" spans="2:9" ht="90" customHeight="1" x14ac:dyDescent="0.25">
      <c r="B33" s="43" t="s">
        <v>71</v>
      </c>
      <c r="C33" s="495"/>
      <c r="D33" s="44"/>
      <c r="E33" s="66">
        <v>0</v>
      </c>
      <c r="F33" s="66">
        <v>48103659</v>
      </c>
      <c r="G33" s="66">
        <v>38472344.759999998</v>
      </c>
      <c r="H33" s="92">
        <f t="shared" si="0"/>
        <v>0.79978000758736456</v>
      </c>
      <c r="I33" s="72">
        <v>190108</v>
      </c>
    </row>
    <row r="34" spans="2:9" ht="90" customHeight="1" x14ac:dyDescent="0.25">
      <c r="B34" s="43" t="s">
        <v>72</v>
      </c>
      <c r="C34" s="495"/>
      <c r="D34" s="44"/>
      <c r="E34" s="66">
        <v>0</v>
      </c>
      <c r="F34" s="66">
        <v>11510337</v>
      </c>
      <c r="G34" s="66">
        <v>4184226.09</v>
      </c>
      <c r="H34" s="92">
        <f t="shared" si="0"/>
        <v>0.36351899079931366</v>
      </c>
      <c r="I34" s="72">
        <v>190122</v>
      </c>
    </row>
    <row r="35" spans="2:9" ht="90" customHeight="1" x14ac:dyDescent="0.25">
      <c r="B35" s="43" t="s">
        <v>73</v>
      </c>
      <c r="C35" s="495"/>
      <c r="D35" s="44" t="s">
        <v>107</v>
      </c>
      <c r="E35" s="66">
        <v>16100000</v>
      </c>
      <c r="F35" s="66">
        <v>1200000</v>
      </c>
      <c r="G35" s="66">
        <v>981253.77</v>
      </c>
      <c r="H35" s="92">
        <f t="shared" si="0"/>
        <v>0.81771147499999997</v>
      </c>
      <c r="I35" s="72">
        <v>221005</v>
      </c>
    </row>
    <row r="36" spans="2:9" ht="90" customHeight="1" x14ac:dyDescent="0.25">
      <c r="B36" s="43" t="s">
        <v>74</v>
      </c>
      <c r="C36" s="495"/>
      <c r="D36" s="44" t="s">
        <v>108</v>
      </c>
      <c r="E36" s="66">
        <v>27524022</v>
      </c>
      <c r="F36" s="66">
        <v>27524022</v>
      </c>
      <c r="G36" s="66">
        <v>3474885.01</v>
      </c>
      <c r="H36" s="92">
        <f t="shared" si="0"/>
        <v>0.12624917281347905</v>
      </c>
      <c r="I36" s="72">
        <v>72220</v>
      </c>
    </row>
    <row r="37" spans="2:9" ht="90" customHeight="1" x14ac:dyDescent="0.25">
      <c r="B37" s="43" t="s">
        <v>75</v>
      </c>
      <c r="C37" s="495"/>
      <c r="D37" s="44" t="s">
        <v>109</v>
      </c>
      <c r="E37" s="66">
        <v>193950000</v>
      </c>
      <c r="F37" s="66">
        <v>3100000</v>
      </c>
      <c r="G37" s="66">
        <v>0</v>
      </c>
      <c r="H37" s="92">
        <f t="shared" si="0"/>
        <v>0</v>
      </c>
      <c r="I37" s="72">
        <v>95927</v>
      </c>
    </row>
    <row r="38" spans="2:9" ht="90" customHeight="1" x14ac:dyDescent="0.25">
      <c r="B38" s="43" t="s">
        <v>70</v>
      </c>
      <c r="C38" s="496"/>
      <c r="D38" s="44" t="s">
        <v>110</v>
      </c>
      <c r="E38" s="66">
        <v>33517793</v>
      </c>
      <c r="F38" s="66">
        <v>33517793</v>
      </c>
      <c r="G38" s="66">
        <v>7414262.9699999997</v>
      </c>
      <c r="H38" s="92">
        <f t="shared" si="0"/>
        <v>0.22120379375813914</v>
      </c>
      <c r="I38" s="72">
        <v>72219</v>
      </c>
    </row>
    <row r="39" spans="2:9" ht="90" customHeight="1" x14ac:dyDescent="0.25">
      <c r="B39" s="43" t="s">
        <v>77</v>
      </c>
      <c r="C39" s="80" t="s">
        <v>78</v>
      </c>
      <c r="D39" s="44" t="s">
        <v>111</v>
      </c>
      <c r="E39" s="66">
        <v>47331000</v>
      </c>
      <c r="F39" s="66">
        <v>1000000</v>
      </c>
      <c r="G39" s="66">
        <v>348216.3</v>
      </c>
      <c r="H39" s="92">
        <f t="shared" si="0"/>
        <v>0.34821629999999998</v>
      </c>
      <c r="I39" s="72">
        <v>211099</v>
      </c>
    </row>
    <row r="40" spans="2:9" ht="90" customHeight="1" x14ac:dyDescent="0.25">
      <c r="B40" s="43" t="s">
        <v>80</v>
      </c>
      <c r="C40" s="485"/>
      <c r="D40" s="44" t="s">
        <v>112</v>
      </c>
      <c r="E40" s="66">
        <v>624278</v>
      </c>
      <c r="F40" s="66">
        <v>4255053</v>
      </c>
      <c r="G40" s="66">
        <v>1255327.19</v>
      </c>
      <c r="H40" s="92">
        <f t="shared" si="0"/>
        <v>0.29502034169727143</v>
      </c>
      <c r="I40" s="72">
        <v>224376</v>
      </c>
    </row>
    <row r="41" spans="2:9" ht="90" customHeight="1" x14ac:dyDescent="0.25">
      <c r="B41" s="43" t="s">
        <v>81</v>
      </c>
      <c r="C41" s="485"/>
      <c r="D41" s="44" t="s">
        <v>113</v>
      </c>
      <c r="E41" s="66">
        <v>687322</v>
      </c>
      <c r="F41" s="66">
        <v>4980360</v>
      </c>
      <c r="G41" s="66">
        <v>567796.37</v>
      </c>
      <c r="H41" s="92">
        <f t="shared" si="0"/>
        <v>0.11400709386470054</v>
      </c>
      <c r="I41" s="72">
        <v>224215</v>
      </c>
    </row>
    <row r="42" spans="2:9" ht="90" customHeight="1" x14ac:dyDescent="0.25">
      <c r="B42" s="43" t="s">
        <v>81</v>
      </c>
      <c r="C42" s="485"/>
      <c r="D42" s="44" t="s">
        <v>114</v>
      </c>
      <c r="E42" s="66">
        <v>810167</v>
      </c>
      <c r="F42" s="66">
        <v>5029200</v>
      </c>
      <c r="G42" s="66">
        <v>911176.33</v>
      </c>
      <c r="H42" s="92">
        <f t="shared" si="0"/>
        <v>0.18117719120337231</v>
      </c>
      <c r="I42" s="72">
        <v>155983</v>
      </c>
    </row>
    <row r="43" spans="2:9" ht="90" customHeight="1" x14ac:dyDescent="0.25">
      <c r="B43" s="43" t="s">
        <v>83</v>
      </c>
      <c r="C43" s="80"/>
      <c r="D43" s="44" t="s">
        <v>115</v>
      </c>
      <c r="E43" s="66">
        <v>632904</v>
      </c>
      <c r="F43" s="66">
        <v>1965365</v>
      </c>
      <c r="G43" s="66">
        <v>716337.04</v>
      </c>
      <c r="H43" s="92">
        <f t="shared" si="0"/>
        <v>0.36448040949136679</v>
      </c>
      <c r="I43" s="72">
        <v>209400</v>
      </c>
    </row>
    <row r="44" spans="2:9" ht="90" customHeight="1" x14ac:dyDescent="0.25">
      <c r="B44" s="43" t="s">
        <v>87</v>
      </c>
      <c r="C44" s="80" t="s">
        <v>76</v>
      </c>
      <c r="D44" s="44" t="s">
        <v>116</v>
      </c>
      <c r="E44" s="66">
        <v>29775000</v>
      </c>
      <c r="F44" s="66">
        <v>29495346</v>
      </c>
      <c r="G44" s="66">
        <v>29487468.77</v>
      </c>
      <c r="H44" s="92">
        <f t="shared" si="0"/>
        <v>0.99973293312104217</v>
      </c>
      <c r="I44" s="72">
        <v>130902</v>
      </c>
    </row>
    <row r="45" spans="2:9" ht="36" customHeight="1" x14ac:dyDescent="0.25">
      <c r="B45" s="46" t="s">
        <v>49</v>
      </c>
      <c r="C45" s="47"/>
      <c r="D45" s="47"/>
      <c r="E45" s="69">
        <f>SUM(E7:E44)</f>
        <v>1314204517</v>
      </c>
      <c r="F45" s="69">
        <f>SUM(F7:F44)</f>
        <v>874810384</v>
      </c>
      <c r="G45" s="69">
        <f>SUM(G7:G44)</f>
        <v>438657003.35999995</v>
      </c>
      <c r="H45" s="94">
        <f>+G45/F45</f>
        <v>0.50143095164723139</v>
      </c>
      <c r="I45" s="54"/>
    </row>
    <row r="46" spans="2:9" ht="36" customHeight="1" x14ac:dyDescent="0.25">
      <c r="B46" s="46"/>
      <c r="C46" s="47"/>
      <c r="D46" s="47"/>
      <c r="E46" s="81">
        <v>1000566929</v>
      </c>
      <c r="F46" s="81">
        <v>809172097</v>
      </c>
      <c r="G46" s="81">
        <v>480779391.19999999</v>
      </c>
      <c r="H46" s="95"/>
      <c r="I46" s="54"/>
    </row>
    <row r="47" spans="2:9" ht="36" customHeight="1" x14ac:dyDescent="0.25">
      <c r="B47" s="46"/>
      <c r="C47" s="47"/>
      <c r="D47" s="47"/>
      <c r="E47" s="81">
        <f>+E45-E46</f>
        <v>313637588</v>
      </c>
      <c r="F47" s="81">
        <f>+F45-F46</f>
        <v>65638287</v>
      </c>
      <c r="G47" s="81">
        <f>+G45-G46</f>
        <v>-42122387.840000033</v>
      </c>
      <c r="H47" s="95"/>
      <c r="I47" s="54"/>
    </row>
    <row r="48" spans="2:9" ht="15.75" customHeight="1" x14ac:dyDescent="0.25"/>
    <row r="49" spans="2:3" ht="15.75" customHeight="1" x14ac:dyDescent="0.25"/>
    <row r="50" spans="2:3" ht="15.75" customHeight="1" x14ac:dyDescent="0.25"/>
    <row r="51" spans="2:3" ht="15.75" customHeight="1" x14ac:dyDescent="0.25"/>
    <row r="52" spans="2:3" ht="15.75" customHeight="1" x14ac:dyDescent="0.25"/>
    <row r="53" spans="2:3" ht="15.75" customHeight="1" x14ac:dyDescent="0.25"/>
    <row r="54" spans="2:3" ht="15.75" customHeight="1" x14ac:dyDescent="0.25"/>
    <row r="55" spans="2:3" ht="15.75" customHeight="1" x14ac:dyDescent="0.25"/>
    <row r="56" spans="2:3" ht="15.75" customHeight="1" x14ac:dyDescent="0.25"/>
    <row r="57" spans="2:3" ht="33.75" customHeight="1" x14ac:dyDescent="0.25">
      <c r="B57" s="34"/>
      <c r="C57" s="33"/>
    </row>
    <row r="58" spans="2:3" ht="15.75" customHeight="1" x14ac:dyDescent="0.25"/>
    <row r="59" spans="2:3" ht="15.75" customHeight="1" x14ac:dyDescent="0.25"/>
    <row r="60" spans="2:3" ht="15.75" customHeight="1" x14ac:dyDescent="0.25"/>
    <row r="61" spans="2:3" ht="15.75" customHeight="1" x14ac:dyDescent="0.25"/>
    <row r="62" spans="2:3" ht="15.75" customHeight="1" x14ac:dyDescent="0.25"/>
    <row r="63" spans="2:3" ht="15.75" customHeight="1" x14ac:dyDescent="0.25"/>
    <row r="64" spans="2: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12">
    <mergeCell ref="G5:H5"/>
    <mergeCell ref="I5:I6"/>
    <mergeCell ref="C40:C42"/>
    <mergeCell ref="B5:B6"/>
    <mergeCell ref="C5:C6"/>
    <mergeCell ref="D5:D6"/>
    <mergeCell ref="E5:F5"/>
    <mergeCell ref="C8:C17"/>
    <mergeCell ref="C18:C20"/>
    <mergeCell ref="C21:C22"/>
    <mergeCell ref="C23:C26"/>
    <mergeCell ref="C27:C38"/>
  </mergeCells>
  <pageMargins left="0.25" right="0.25" top="0.75" bottom="0.75" header="0.3" footer="0.3"/>
  <pageSetup scale="49" orientation="portrait" r:id="rId1"/>
  <rowBreaks count="3" manualBreakCount="3">
    <brk id="22" max="9" man="1"/>
    <brk id="38" max="16383" man="1"/>
    <brk id="4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2E75B5"/>
  </sheetPr>
  <dimension ref="B1:K1000"/>
  <sheetViews>
    <sheetView view="pageBreakPreview" topLeftCell="A10" zoomScale="80" zoomScaleNormal="70" zoomScaleSheetLayoutView="80" workbookViewId="0">
      <selection activeCell="E8" sqref="E8:E17"/>
    </sheetView>
  </sheetViews>
  <sheetFormatPr baseColWidth="10" defaultColWidth="14.42578125" defaultRowHeight="15" customHeight="1" x14ac:dyDescent="0.25"/>
  <cols>
    <col min="1" max="1" width="5.28515625" style="1" customWidth="1"/>
    <col min="2" max="2" width="38.140625" style="1" customWidth="1"/>
    <col min="3" max="3" width="41.7109375" style="1" customWidth="1"/>
    <col min="4" max="4" width="31" style="1" hidden="1" customWidth="1"/>
    <col min="5" max="5" width="28.28515625" style="53" customWidth="1"/>
    <col min="6" max="6" width="24.28515625" style="53" customWidth="1"/>
    <col min="7" max="7" width="22.42578125" style="53" customWidth="1"/>
    <col min="8" max="8" width="23" style="59" bestFit="1" customWidth="1"/>
    <col min="9" max="9" width="15.28515625" style="53" customWidth="1"/>
    <col min="10" max="10" width="5" style="1" customWidth="1"/>
    <col min="11" max="11" width="17.85546875" style="1" bestFit="1" customWidth="1"/>
    <col min="12" max="19" width="10.7109375" style="1" customWidth="1"/>
    <col min="20" max="16384" width="14.42578125" style="1"/>
  </cols>
  <sheetData>
    <row r="1" spans="2:11" x14ac:dyDescent="0.25">
      <c r="E1" s="58"/>
      <c r="F1" s="58"/>
    </row>
    <row r="2" spans="2:11" x14ac:dyDescent="0.25">
      <c r="E2" s="58"/>
      <c r="F2" s="58"/>
    </row>
    <row r="3" spans="2:11" x14ac:dyDescent="0.25">
      <c r="E3" s="58"/>
      <c r="F3" s="58"/>
    </row>
    <row r="4" spans="2:11" ht="15.75" thickBot="1" x14ac:dyDescent="0.3">
      <c r="E4" s="58"/>
      <c r="F4" s="58"/>
    </row>
    <row r="5" spans="2:11" ht="39" customHeight="1" x14ac:dyDescent="0.25">
      <c r="B5" s="476" t="s">
        <v>26</v>
      </c>
      <c r="C5" s="478" t="s">
        <v>27</v>
      </c>
      <c r="D5" s="478" t="s">
        <v>28</v>
      </c>
      <c r="E5" s="480" t="s">
        <v>29</v>
      </c>
      <c r="F5" s="481"/>
      <c r="G5" s="488" t="s">
        <v>30</v>
      </c>
      <c r="H5" s="481"/>
      <c r="I5" s="486" t="s">
        <v>33</v>
      </c>
    </row>
    <row r="6" spans="2:11" ht="42.75" customHeight="1" x14ac:dyDescent="0.25">
      <c r="B6" s="477"/>
      <c r="C6" s="479"/>
      <c r="D6" s="479"/>
      <c r="E6" s="60" t="s">
        <v>31</v>
      </c>
      <c r="F6" s="60" t="s">
        <v>5</v>
      </c>
      <c r="G6" s="61" t="s">
        <v>6</v>
      </c>
      <c r="H6" s="62" t="s">
        <v>32</v>
      </c>
      <c r="I6" s="487"/>
    </row>
    <row r="7" spans="2:11" ht="94.5" customHeight="1" x14ac:dyDescent="0.25">
      <c r="B7" s="35" t="s">
        <v>53</v>
      </c>
      <c r="C7" s="78" t="s">
        <v>118</v>
      </c>
      <c r="D7" s="22" t="s">
        <v>88</v>
      </c>
      <c r="E7" s="63">
        <v>92216000</v>
      </c>
      <c r="F7" s="63">
        <v>90244380</v>
      </c>
      <c r="G7" s="64">
        <v>16772391.609999999</v>
      </c>
      <c r="H7" s="86">
        <f>G7/F7</f>
        <v>0.185855247828175</v>
      </c>
      <c r="I7" s="73">
        <v>60132</v>
      </c>
    </row>
    <row r="8" spans="2:11" ht="98.25" customHeight="1" x14ac:dyDescent="0.25">
      <c r="B8" s="35" t="s">
        <v>54</v>
      </c>
      <c r="C8" s="489" t="s">
        <v>119</v>
      </c>
      <c r="D8" s="22" t="s">
        <v>89</v>
      </c>
      <c r="E8" s="66">
        <v>48600000</v>
      </c>
      <c r="F8" s="66">
        <v>69459811</v>
      </c>
      <c r="G8" s="66">
        <v>33701645.359999999</v>
      </c>
      <c r="H8" s="87">
        <f t="shared" ref="H8:H49" si="0">G8/F8</f>
        <v>0.48519632971647447</v>
      </c>
      <c r="I8" s="74">
        <v>208415</v>
      </c>
    </row>
    <row r="9" spans="2:11" ht="76.5" customHeight="1" x14ac:dyDescent="0.25">
      <c r="B9" s="35" t="s">
        <v>55</v>
      </c>
      <c r="C9" s="490"/>
      <c r="D9" s="22" t="s">
        <v>90</v>
      </c>
      <c r="E9" s="64">
        <v>26000000</v>
      </c>
      <c r="F9" s="64">
        <v>28173428</v>
      </c>
      <c r="G9" s="64">
        <v>28173426.870000001</v>
      </c>
      <c r="H9" s="86">
        <f t="shared" si="0"/>
        <v>0.99999995989128487</v>
      </c>
      <c r="I9" s="73">
        <v>209024</v>
      </c>
    </row>
    <row r="10" spans="2:11" ht="76.5" customHeight="1" x14ac:dyDescent="0.25">
      <c r="B10" s="35" t="s">
        <v>56</v>
      </c>
      <c r="C10" s="490"/>
      <c r="D10" s="22" t="s">
        <v>91</v>
      </c>
      <c r="E10" s="66">
        <v>54304761</v>
      </c>
      <c r="F10" s="66">
        <v>22739140</v>
      </c>
      <c r="G10" s="66">
        <v>21129834.43</v>
      </c>
      <c r="H10" s="87">
        <f t="shared" si="0"/>
        <v>0.92922750948364796</v>
      </c>
      <c r="I10" s="74">
        <v>209051</v>
      </c>
    </row>
    <row r="11" spans="2:11" ht="76.5" customHeight="1" x14ac:dyDescent="0.25">
      <c r="B11" s="35" t="s">
        <v>57</v>
      </c>
      <c r="C11" s="490"/>
      <c r="D11" s="22" t="s">
        <v>92</v>
      </c>
      <c r="E11" s="66">
        <v>23191912</v>
      </c>
      <c r="F11" s="66">
        <v>3000000</v>
      </c>
      <c r="G11" s="66">
        <v>0</v>
      </c>
      <c r="H11" s="87">
        <f t="shared" si="0"/>
        <v>0</v>
      </c>
      <c r="I11" s="74">
        <v>209677</v>
      </c>
    </row>
    <row r="12" spans="2:11" ht="76.5" customHeight="1" x14ac:dyDescent="0.25">
      <c r="B12" s="35" t="s">
        <v>58</v>
      </c>
      <c r="C12" s="490"/>
      <c r="D12" s="22" t="s">
        <v>93</v>
      </c>
      <c r="E12" s="66">
        <v>41347830</v>
      </c>
      <c r="F12" s="66">
        <v>5100000</v>
      </c>
      <c r="G12" s="66">
        <v>459062.26</v>
      </c>
      <c r="H12" s="87">
        <f t="shared" si="0"/>
        <v>9.0012207843137251E-2</v>
      </c>
      <c r="I12" s="74">
        <v>209678</v>
      </c>
    </row>
    <row r="13" spans="2:11" ht="76.5" customHeight="1" x14ac:dyDescent="0.25">
      <c r="B13" s="35" t="s">
        <v>58</v>
      </c>
      <c r="C13" s="490"/>
      <c r="D13" s="22" t="s">
        <v>94</v>
      </c>
      <c r="E13" s="66">
        <v>50319389</v>
      </c>
      <c r="F13" s="66">
        <v>20946675</v>
      </c>
      <c r="G13" s="66">
        <v>20889071.260000002</v>
      </c>
      <c r="H13" s="87">
        <f t="shared" si="0"/>
        <v>0.99724998167967005</v>
      </c>
      <c r="I13" s="74">
        <v>209682</v>
      </c>
    </row>
    <row r="14" spans="2:11" ht="76.5" customHeight="1" x14ac:dyDescent="0.25">
      <c r="B14" s="35" t="s">
        <v>58</v>
      </c>
      <c r="C14" s="490"/>
      <c r="D14" s="22" t="s">
        <v>95</v>
      </c>
      <c r="E14" s="66">
        <v>23281973</v>
      </c>
      <c r="F14" s="66">
        <v>728638</v>
      </c>
      <c r="G14" s="66">
        <v>728484.87</v>
      </c>
      <c r="H14" s="87">
        <f t="shared" si="0"/>
        <v>0.99978984077141186</v>
      </c>
      <c r="I14" s="74">
        <v>207590</v>
      </c>
    </row>
    <row r="15" spans="2:11" ht="76.5" customHeight="1" x14ac:dyDescent="0.25">
      <c r="B15" s="35" t="s">
        <v>59</v>
      </c>
      <c r="C15" s="490"/>
      <c r="D15" s="22" t="s">
        <v>96</v>
      </c>
      <c r="E15" s="66">
        <v>3300636</v>
      </c>
      <c r="F15" s="66">
        <v>10930680</v>
      </c>
      <c r="G15" s="66">
        <v>9805023.3300000001</v>
      </c>
      <c r="H15" s="87">
        <f t="shared" si="0"/>
        <v>0.89701860542985434</v>
      </c>
      <c r="I15" s="74">
        <v>149860</v>
      </c>
      <c r="K15" s="57"/>
    </row>
    <row r="16" spans="2:11" ht="76.5" customHeight="1" x14ac:dyDescent="0.25">
      <c r="B16" s="35" t="s">
        <v>60</v>
      </c>
      <c r="C16" s="490"/>
      <c r="D16" s="22" t="s">
        <v>34</v>
      </c>
      <c r="E16" s="66"/>
      <c r="F16" s="66"/>
      <c r="G16" s="66"/>
      <c r="H16" s="67"/>
      <c r="I16" s="74">
        <v>228252</v>
      </c>
      <c r="J16" s="48"/>
    </row>
    <row r="17" spans="2:9" ht="76.5" customHeight="1" x14ac:dyDescent="0.25">
      <c r="B17" s="35" t="s">
        <v>60</v>
      </c>
      <c r="C17" s="491"/>
      <c r="D17" s="22" t="s">
        <v>35</v>
      </c>
      <c r="E17" s="64"/>
      <c r="F17" s="64"/>
      <c r="G17" s="64"/>
      <c r="H17" s="65"/>
      <c r="I17" s="74">
        <v>228343</v>
      </c>
    </row>
    <row r="18" spans="2:9" ht="76.5" customHeight="1" x14ac:dyDescent="0.25">
      <c r="B18" s="35" t="s">
        <v>61</v>
      </c>
      <c r="C18" s="492" t="s">
        <v>120</v>
      </c>
      <c r="D18" s="22" t="s">
        <v>97</v>
      </c>
      <c r="E18" s="66">
        <v>147845465</v>
      </c>
      <c r="F18" s="66">
        <v>73090761</v>
      </c>
      <c r="G18" s="66">
        <v>73090760.5</v>
      </c>
      <c r="H18" s="87">
        <f t="shared" si="0"/>
        <v>0.99999999315919008</v>
      </c>
      <c r="I18" s="74">
        <v>34968</v>
      </c>
    </row>
    <row r="19" spans="2:9" ht="76.5" customHeight="1" x14ac:dyDescent="0.25">
      <c r="B19" s="35" t="s">
        <v>62</v>
      </c>
      <c r="C19" s="493"/>
      <c r="D19" s="22" t="s">
        <v>98</v>
      </c>
      <c r="E19" s="66">
        <v>60000000</v>
      </c>
      <c r="F19" s="66">
        <v>76600000</v>
      </c>
      <c r="G19" s="66">
        <v>71241509.659999996</v>
      </c>
      <c r="H19" s="87">
        <f t="shared" si="0"/>
        <v>0.93004581801566577</v>
      </c>
      <c r="I19" s="74">
        <v>116535</v>
      </c>
    </row>
    <row r="20" spans="2:9" ht="76.5" customHeight="1" x14ac:dyDescent="0.25">
      <c r="B20" s="35" t="s">
        <v>61</v>
      </c>
      <c r="C20" s="493"/>
      <c r="D20" s="22" t="s">
        <v>99</v>
      </c>
      <c r="E20" s="66">
        <v>133231886</v>
      </c>
      <c r="F20" s="66">
        <v>10134533</v>
      </c>
      <c r="G20" s="66">
        <v>0</v>
      </c>
      <c r="H20" s="87">
        <f t="shared" si="0"/>
        <v>0</v>
      </c>
      <c r="I20" s="74">
        <v>15149</v>
      </c>
    </row>
    <row r="21" spans="2:9" ht="76.5" customHeight="1" x14ac:dyDescent="0.25">
      <c r="B21" s="35" t="s">
        <v>63</v>
      </c>
      <c r="C21" s="492" t="s">
        <v>121</v>
      </c>
      <c r="D21" s="22" t="s">
        <v>100</v>
      </c>
      <c r="E21" s="66">
        <v>36475246</v>
      </c>
      <c r="F21" s="66">
        <v>36475246</v>
      </c>
      <c r="G21" s="66">
        <v>7322821.6799999997</v>
      </c>
      <c r="H21" s="87">
        <f t="shared" si="0"/>
        <v>0.20076140624246919</v>
      </c>
      <c r="I21" s="74">
        <v>116527</v>
      </c>
    </row>
    <row r="22" spans="2:9" ht="76.5" customHeight="1" x14ac:dyDescent="0.25">
      <c r="B22" s="36" t="s">
        <v>63</v>
      </c>
      <c r="C22" s="493"/>
      <c r="D22" s="37" t="s">
        <v>101</v>
      </c>
      <c r="E22" s="68">
        <v>45347603</v>
      </c>
      <c r="F22" s="68">
        <v>45347603</v>
      </c>
      <c r="G22" s="68">
        <v>6697145.1500000004</v>
      </c>
      <c r="H22" s="88">
        <f t="shared" si="0"/>
        <v>0.14768465601147651</v>
      </c>
      <c r="I22" s="75">
        <v>132258</v>
      </c>
    </row>
    <row r="23" spans="2:9" ht="76.5" customHeight="1" x14ac:dyDescent="0.25">
      <c r="B23" s="38" t="s">
        <v>64</v>
      </c>
      <c r="C23" s="482" t="s">
        <v>122</v>
      </c>
      <c r="D23" s="39" t="s">
        <v>102</v>
      </c>
      <c r="E23" s="66">
        <v>22077494</v>
      </c>
      <c r="F23" s="66">
        <v>18741577</v>
      </c>
      <c r="G23" s="66">
        <v>16149118.109999999</v>
      </c>
      <c r="H23" s="87">
        <f t="shared" si="0"/>
        <v>0.86167338586288655</v>
      </c>
      <c r="I23" s="76">
        <v>209016</v>
      </c>
    </row>
    <row r="24" spans="2:9" ht="76.5" customHeight="1" x14ac:dyDescent="0.25">
      <c r="B24" s="40" t="s">
        <v>65</v>
      </c>
      <c r="C24" s="483"/>
      <c r="D24" s="22" t="s">
        <v>36</v>
      </c>
      <c r="E24" s="66"/>
      <c r="F24" s="66"/>
      <c r="G24" s="66"/>
      <c r="H24" s="67"/>
      <c r="I24" s="77">
        <v>228035</v>
      </c>
    </row>
    <row r="25" spans="2:9" ht="90" customHeight="1" x14ac:dyDescent="0.25">
      <c r="B25" s="40" t="s">
        <v>66</v>
      </c>
      <c r="C25" s="483"/>
      <c r="D25" s="22" t="s">
        <v>37</v>
      </c>
      <c r="E25" s="66"/>
      <c r="F25" s="66"/>
      <c r="G25" s="66"/>
      <c r="H25" s="67"/>
      <c r="I25" s="77">
        <v>228061</v>
      </c>
    </row>
    <row r="26" spans="2:9" ht="90" customHeight="1" x14ac:dyDescent="0.25">
      <c r="B26" s="42" t="s">
        <v>67</v>
      </c>
      <c r="C26" s="484"/>
      <c r="D26" s="41"/>
      <c r="E26" s="66"/>
      <c r="F26" s="66"/>
      <c r="G26" s="66"/>
      <c r="H26" s="67"/>
      <c r="I26" s="71">
        <v>228251</v>
      </c>
    </row>
    <row r="27" spans="2:9" ht="90" customHeight="1" x14ac:dyDescent="0.25">
      <c r="B27" s="40" t="s">
        <v>124</v>
      </c>
      <c r="C27" s="494" t="s">
        <v>76</v>
      </c>
      <c r="D27" s="41"/>
      <c r="E27" s="66">
        <v>12730500</v>
      </c>
      <c r="F27" s="66">
        <v>0</v>
      </c>
      <c r="G27" s="66">
        <v>0</v>
      </c>
      <c r="H27" s="87" t="e">
        <f t="shared" si="0"/>
        <v>#DIV/0!</v>
      </c>
      <c r="I27" s="71">
        <v>221962</v>
      </c>
    </row>
    <row r="28" spans="2:9" ht="90" customHeight="1" x14ac:dyDescent="0.25">
      <c r="B28" s="40" t="s">
        <v>125</v>
      </c>
      <c r="C28" s="495"/>
      <c r="D28" s="41"/>
      <c r="E28" s="66">
        <v>40000000</v>
      </c>
      <c r="F28" s="66">
        <v>2778672</v>
      </c>
      <c r="G28" s="66">
        <v>1200000</v>
      </c>
      <c r="H28" s="87">
        <f t="shared" si="0"/>
        <v>0.43186097531482665</v>
      </c>
      <c r="I28" s="71">
        <v>221965</v>
      </c>
    </row>
    <row r="29" spans="2:9" ht="90" customHeight="1" x14ac:dyDescent="0.25">
      <c r="B29" s="43" t="s">
        <v>68</v>
      </c>
      <c r="C29" s="495"/>
      <c r="D29" s="44" t="s">
        <v>103</v>
      </c>
      <c r="E29" s="66">
        <v>23750000</v>
      </c>
      <c r="F29" s="66">
        <v>0</v>
      </c>
      <c r="G29" s="66">
        <v>0</v>
      </c>
      <c r="H29" s="87" t="e">
        <f t="shared" si="0"/>
        <v>#DIV/0!</v>
      </c>
      <c r="I29" s="72">
        <v>116530</v>
      </c>
    </row>
    <row r="30" spans="2:9" ht="90" customHeight="1" x14ac:dyDescent="0.25">
      <c r="B30" s="43" t="s">
        <v>69</v>
      </c>
      <c r="C30" s="495"/>
      <c r="D30" s="44" t="s">
        <v>104</v>
      </c>
      <c r="E30" s="66">
        <v>1300000</v>
      </c>
      <c r="F30" s="66">
        <v>34248424</v>
      </c>
      <c r="G30" s="66">
        <v>0</v>
      </c>
      <c r="H30" s="87">
        <f t="shared" si="0"/>
        <v>0</v>
      </c>
      <c r="I30" s="72">
        <v>142767</v>
      </c>
    </row>
    <row r="31" spans="2:9" ht="90" customHeight="1" x14ac:dyDescent="0.25">
      <c r="B31" s="43" t="s">
        <v>70</v>
      </c>
      <c r="C31" s="495"/>
      <c r="D31" s="44" t="s">
        <v>105</v>
      </c>
      <c r="E31" s="66">
        <v>31881336</v>
      </c>
      <c r="F31" s="66">
        <v>31881336</v>
      </c>
      <c r="G31" s="66">
        <v>1223010.24</v>
      </c>
      <c r="H31" s="87">
        <f t="shared" si="0"/>
        <v>3.8361323377414297E-2</v>
      </c>
      <c r="I31" s="72">
        <v>167405</v>
      </c>
    </row>
    <row r="32" spans="2:9" ht="90" customHeight="1" x14ac:dyDescent="0.25">
      <c r="B32" s="43" t="s">
        <v>70</v>
      </c>
      <c r="C32" s="495"/>
      <c r="D32" s="44" t="s">
        <v>106</v>
      </c>
      <c r="E32" s="66">
        <v>46050000</v>
      </c>
      <c r="F32" s="66">
        <v>67167773</v>
      </c>
      <c r="G32" s="66">
        <v>30167081.219999999</v>
      </c>
      <c r="H32" s="87">
        <f t="shared" si="0"/>
        <v>0.44913028782419212</v>
      </c>
      <c r="I32" s="72">
        <v>189499</v>
      </c>
    </row>
    <row r="33" spans="2:10" ht="90" customHeight="1" x14ac:dyDescent="0.25">
      <c r="B33" s="43" t="s">
        <v>71</v>
      </c>
      <c r="C33" s="495"/>
      <c r="D33" s="44"/>
      <c r="E33" s="66"/>
      <c r="F33" s="66"/>
      <c r="G33" s="66"/>
      <c r="H33" s="67"/>
      <c r="I33" s="72">
        <v>190108</v>
      </c>
    </row>
    <row r="34" spans="2:10" ht="90" customHeight="1" x14ac:dyDescent="0.25">
      <c r="B34" s="43" t="s">
        <v>72</v>
      </c>
      <c r="C34" s="495"/>
      <c r="D34" s="44"/>
      <c r="E34" s="66"/>
      <c r="F34" s="66"/>
      <c r="G34" s="66"/>
      <c r="H34" s="67"/>
      <c r="I34" s="72">
        <v>190122</v>
      </c>
    </row>
    <row r="35" spans="2:10" ht="90" customHeight="1" x14ac:dyDescent="0.25">
      <c r="B35" s="43" t="s">
        <v>73</v>
      </c>
      <c r="C35" s="495"/>
      <c r="D35" s="44" t="s">
        <v>107</v>
      </c>
      <c r="E35" s="66">
        <v>16100000</v>
      </c>
      <c r="F35" s="66">
        <v>1200000</v>
      </c>
      <c r="G35" s="66">
        <v>981253.77</v>
      </c>
      <c r="H35" s="87">
        <f t="shared" si="0"/>
        <v>0.81771147499999997</v>
      </c>
      <c r="I35" s="72">
        <v>221005</v>
      </c>
    </row>
    <row r="36" spans="2:10" ht="90" customHeight="1" x14ac:dyDescent="0.25">
      <c r="B36" s="43" t="s">
        <v>74</v>
      </c>
      <c r="C36" s="495"/>
      <c r="D36" s="44" t="s">
        <v>108</v>
      </c>
      <c r="E36" s="66">
        <v>27524022</v>
      </c>
      <c r="F36" s="66">
        <v>27524022</v>
      </c>
      <c r="G36" s="66">
        <v>3474885.01</v>
      </c>
      <c r="H36" s="87">
        <f t="shared" si="0"/>
        <v>0.12624917281347905</v>
      </c>
      <c r="I36" s="72">
        <v>72220</v>
      </c>
    </row>
    <row r="37" spans="2:10" ht="90" customHeight="1" x14ac:dyDescent="0.25">
      <c r="B37" s="43" t="s">
        <v>75</v>
      </c>
      <c r="C37" s="495"/>
      <c r="D37" s="44" t="s">
        <v>109</v>
      </c>
      <c r="E37" s="66">
        <v>193950000</v>
      </c>
      <c r="F37" s="66">
        <v>3100000</v>
      </c>
      <c r="G37" s="66">
        <v>0</v>
      </c>
      <c r="H37" s="87">
        <f t="shared" si="0"/>
        <v>0</v>
      </c>
      <c r="I37" s="72">
        <v>95927</v>
      </c>
    </row>
    <row r="38" spans="2:10" ht="90" customHeight="1" x14ac:dyDescent="0.25">
      <c r="B38" s="43" t="s">
        <v>70</v>
      </c>
      <c r="C38" s="496"/>
      <c r="D38" s="44" t="s">
        <v>110</v>
      </c>
      <c r="E38" s="66">
        <v>33517793</v>
      </c>
      <c r="F38" s="66">
        <v>33517793</v>
      </c>
      <c r="G38" s="66">
        <v>7414262.9699999997</v>
      </c>
      <c r="H38" s="87">
        <f t="shared" si="0"/>
        <v>0.22120379375813914</v>
      </c>
      <c r="I38" s="72">
        <v>72219</v>
      </c>
    </row>
    <row r="39" spans="2:10" ht="90" customHeight="1" x14ac:dyDescent="0.25">
      <c r="B39" s="43" t="s">
        <v>77</v>
      </c>
      <c r="C39" s="80" t="s">
        <v>78</v>
      </c>
      <c r="D39" s="44" t="s">
        <v>111</v>
      </c>
      <c r="E39" s="66">
        <v>47331000</v>
      </c>
      <c r="F39" s="66">
        <v>1000000</v>
      </c>
      <c r="G39" s="66">
        <v>348216.3</v>
      </c>
      <c r="H39" s="87">
        <f t="shared" si="0"/>
        <v>0.34821629999999998</v>
      </c>
      <c r="I39" s="72">
        <v>211099</v>
      </c>
    </row>
    <row r="40" spans="2:10" ht="90" customHeight="1" x14ac:dyDescent="0.25">
      <c r="B40" s="43" t="s">
        <v>79</v>
      </c>
      <c r="C40" s="485" t="s">
        <v>123</v>
      </c>
      <c r="D40" s="44"/>
      <c r="E40" s="66"/>
      <c r="F40" s="66"/>
      <c r="G40" s="66"/>
      <c r="H40" s="67"/>
      <c r="I40" s="72">
        <v>33423</v>
      </c>
      <c r="J40" s="34"/>
    </row>
    <row r="41" spans="2:10" ht="90" customHeight="1" x14ac:dyDescent="0.25">
      <c r="B41" s="43" t="s">
        <v>80</v>
      </c>
      <c r="C41" s="485"/>
      <c r="D41" s="44" t="s">
        <v>112</v>
      </c>
      <c r="E41" s="66">
        <v>624278</v>
      </c>
      <c r="F41" s="66">
        <v>4255053</v>
      </c>
      <c r="G41" s="66">
        <v>1255327.19</v>
      </c>
      <c r="H41" s="87">
        <f t="shared" si="0"/>
        <v>0.29502034169727143</v>
      </c>
      <c r="I41" s="72">
        <v>224376</v>
      </c>
    </row>
    <row r="42" spans="2:10" ht="90" customHeight="1" x14ac:dyDescent="0.25">
      <c r="B42" s="43" t="s">
        <v>81</v>
      </c>
      <c r="C42" s="485"/>
      <c r="D42" s="44" t="s">
        <v>113</v>
      </c>
      <c r="E42" s="66">
        <v>687322</v>
      </c>
      <c r="F42" s="66">
        <v>4980360</v>
      </c>
      <c r="G42" s="66">
        <v>567796.37</v>
      </c>
      <c r="H42" s="87">
        <f t="shared" si="0"/>
        <v>0.11400709386470054</v>
      </c>
      <c r="I42" s="72">
        <v>224215</v>
      </c>
    </row>
    <row r="43" spans="2:10" ht="90" customHeight="1" x14ac:dyDescent="0.25">
      <c r="B43" s="43" t="s">
        <v>81</v>
      </c>
      <c r="C43" s="485"/>
      <c r="D43" s="44" t="s">
        <v>114</v>
      </c>
      <c r="E43" s="66">
        <v>810167</v>
      </c>
      <c r="F43" s="66">
        <v>5029200</v>
      </c>
      <c r="G43" s="66">
        <v>911176.33</v>
      </c>
      <c r="H43" s="87">
        <f t="shared" si="0"/>
        <v>0.18117719120337231</v>
      </c>
      <c r="I43" s="72">
        <v>155983</v>
      </c>
    </row>
    <row r="44" spans="2:10" ht="90" customHeight="1" x14ac:dyDescent="0.25">
      <c r="B44" s="43" t="s">
        <v>82</v>
      </c>
      <c r="C44" s="485" t="s">
        <v>126</v>
      </c>
      <c r="D44" s="44"/>
      <c r="E44" s="66"/>
      <c r="F44" s="66"/>
      <c r="G44" s="66"/>
      <c r="H44" s="67"/>
      <c r="I44" s="72">
        <v>209397</v>
      </c>
      <c r="J44" s="34"/>
    </row>
    <row r="45" spans="2:10" ht="90" customHeight="1" x14ac:dyDescent="0.25">
      <c r="B45" s="43" t="s">
        <v>83</v>
      </c>
      <c r="C45" s="485"/>
      <c r="D45" s="44" t="s">
        <v>115</v>
      </c>
      <c r="E45" s="66">
        <v>632904</v>
      </c>
      <c r="F45" s="66">
        <v>1965365</v>
      </c>
      <c r="G45" s="66">
        <v>716337.04</v>
      </c>
      <c r="H45" s="87">
        <f t="shared" si="0"/>
        <v>0.36448040949136679</v>
      </c>
      <c r="I45" s="72">
        <v>209400</v>
      </c>
    </row>
    <row r="46" spans="2:10" ht="90" customHeight="1" x14ac:dyDescent="0.25">
      <c r="B46" s="43" t="s">
        <v>84</v>
      </c>
      <c r="C46" s="485"/>
      <c r="D46" s="44"/>
      <c r="E46" s="66"/>
      <c r="F46" s="66"/>
      <c r="G46" s="66"/>
      <c r="H46" s="67"/>
      <c r="I46" s="72">
        <v>209399</v>
      </c>
      <c r="J46" s="34"/>
    </row>
    <row r="47" spans="2:10" ht="90" customHeight="1" x14ac:dyDescent="0.25">
      <c r="B47" s="43" t="s">
        <v>85</v>
      </c>
      <c r="C47" s="485"/>
      <c r="D47" s="44"/>
      <c r="E47" s="66"/>
      <c r="F47" s="66"/>
      <c r="G47" s="66"/>
      <c r="H47" s="67"/>
      <c r="I47" s="72">
        <v>209398</v>
      </c>
      <c r="J47" s="34"/>
    </row>
    <row r="48" spans="2:10" ht="90" customHeight="1" x14ac:dyDescent="0.25">
      <c r="B48" s="43" t="s">
        <v>86</v>
      </c>
      <c r="C48" s="485"/>
      <c r="D48" s="44"/>
      <c r="E48" s="66"/>
      <c r="F48" s="66"/>
      <c r="G48" s="66"/>
      <c r="H48" s="67"/>
      <c r="I48" s="72">
        <v>206196</v>
      </c>
      <c r="J48" s="34"/>
    </row>
    <row r="49" spans="2:9" ht="90" customHeight="1" x14ac:dyDescent="0.25">
      <c r="B49" s="43" t="s">
        <v>87</v>
      </c>
      <c r="C49" s="80" t="s">
        <v>76</v>
      </c>
      <c r="D49" s="44" t="s">
        <v>116</v>
      </c>
      <c r="E49" s="66">
        <v>29775000</v>
      </c>
      <c r="F49" s="66">
        <v>29495346</v>
      </c>
      <c r="G49" s="66">
        <v>29487468.77</v>
      </c>
      <c r="H49" s="87">
        <f t="shared" si="0"/>
        <v>0.99973293312104217</v>
      </c>
      <c r="I49" s="72">
        <v>130902</v>
      </c>
    </row>
    <row r="50" spans="2:9" ht="36" customHeight="1" x14ac:dyDescent="0.25">
      <c r="B50" s="46" t="s">
        <v>49</v>
      </c>
      <c r="C50" s="47"/>
      <c r="D50" s="47"/>
      <c r="E50" s="69">
        <f>SUM(E7:E49)</f>
        <v>1314204517</v>
      </c>
      <c r="F50" s="69">
        <f>SUM(F7:F49)</f>
        <v>759855816</v>
      </c>
      <c r="G50" s="69">
        <f>SUM(G7:G49)</f>
        <v>383907110.29999995</v>
      </c>
      <c r="H50" s="70">
        <f>+G50/F50</f>
        <v>0.50523678600099042</v>
      </c>
      <c r="I50" s="54"/>
    </row>
    <row r="51" spans="2:9" ht="36" customHeight="1" x14ac:dyDescent="0.25">
      <c r="B51" s="46"/>
      <c r="C51" s="47"/>
      <c r="D51" s="47"/>
      <c r="E51" s="81">
        <v>1000566929</v>
      </c>
      <c r="F51" s="81">
        <v>809172097</v>
      </c>
      <c r="G51" s="81">
        <v>480779391.19999999</v>
      </c>
      <c r="H51" s="82"/>
      <c r="I51" s="54"/>
    </row>
    <row r="52" spans="2:9" ht="36" customHeight="1" x14ac:dyDescent="0.25">
      <c r="B52" s="46"/>
      <c r="C52" s="47"/>
      <c r="D52" s="47"/>
      <c r="E52" s="81">
        <f>+E50-E51</f>
        <v>313637588</v>
      </c>
      <c r="F52" s="81">
        <f>+F50-F51</f>
        <v>-49316281</v>
      </c>
      <c r="G52" s="81">
        <f>+G50-G51</f>
        <v>-96872280.900000036</v>
      </c>
      <c r="H52" s="82"/>
      <c r="I52" s="54"/>
    </row>
    <row r="53" spans="2:9" ht="15.75" customHeight="1" x14ac:dyDescent="0.25"/>
    <row r="54" spans="2:9" ht="15.75" customHeight="1" x14ac:dyDescent="0.25"/>
    <row r="55" spans="2:9" ht="15.75" customHeight="1" x14ac:dyDescent="0.25"/>
    <row r="56" spans="2:9" ht="15.75" customHeight="1" x14ac:dyDescent="0.25"/>
    <row r="57" spans="2:9" ht="15.75" customHeight="1" x14ac:dyDescent="0.25"/>
    <row r="58" spans="2:9" ht="15.75" customHeight="1" x14ac:dyDescent="0.25"/>
    <row r="59" spans="2:9" ht="15.75" customHeight="1" x14ac:dyDescent="0.25"/>
    <row r="60" spans="2:9" ht="15.75" customHeight="1" x14ac:dyDescent="0.25"/>
    <row r="61" spans="2:9" ht="15.75" customHeight="1" x14ac:dyDescent="0.25"/>
    <row r="62" spans="2:9" ht="33.75" customHeight="1" x14ac:dyDescent="0.25">
      <c r="B62" s="34"/>
      <c r="C62" s="33"/>
    </row>
    <row r="63" spans="2:9" ht="15.75" customHeight="1" x14ac:dyDescent="0.25"/>
    <row r="64" spans="2:9"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3">
    <mergeCell ref="I5:I6"/>
    <mergeCell ref="B5:B6"/>
    <mergeCell ref="C5:C6"/>
    <mergeCell ref="D5:D6"/>
    <mergeCell ref="E5:F5"/>
    <mergeCell ref="G5:H5"/>
    <mergeCell ref="C44:C48"/>
    <mergeCell ref="C8:C17"/>
    <mergeCell ref="C18:C20"/>
    <mergeCell ref="C21:C22"/>
    <mergeCell ref="C23:C26"/>
    <mergeCell ref="C27:C38"/>
    <mergeCell ref="C40:C43"/>
  </mergeCells>
  <pageMargins left="0.25" right="0.25" top="0.75" bottom="0.75" header="0.3" footer="0.3"/>
  <pageSetup scale="49" orientation="portrait" r:id="rId1"/>
  <rowBreaks count="3" manualBreakCount="3">
    <brk id="22" max="9" man="1"/>
    <brk id="38" max="16383" man="1"/>
    <brk id="5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E75B5"/>
  </sheetPr>
  <dimension ref="B1:I1005"/>
  <sheetViews>
    <sheetView view="pageBreakPreview" zoomScale="80" zoomScaleNormal="70" zoomScaleSheetLayoutView="80" workbookViewId="0">
      <selection activeCell="G56" sqref="G56"/>
    </sheetView>
  </sheetViews>
  <sheetFormatPr baseColWidth="10" defaultColWidth="14.42578125" defaultRowHeight="15" customHeight="1" x14ac:dyDescent="0.25"/>
  <cols>
    <col min="1" max="1" width="5.28515625" style="1" customWidth="1"/>
    <col min="2" max="2" width="38.140625" style="1" customWidth="1"/>
    <col min="3" max="3" width="41.7109375" style="1" customWidth="1"/>
    <col min="4" max="4" width="31" style="1" hidden="1" customWidth="1"/>
    <col min="5" max="5" width="28.28515625" style="53" customWidth="1"/>
    <col min="6" max="6" width="24.28515625" style="53" customWidth="1"/>
    <col min="7" max="7" width="22.42578125" style="53" customWidth="1"/>
    <col min="8" max="8" width="23" style="59" bestFit="1" customWidth="1"/>
    <col min="9" max="9" width="15.28515625" style="53" customWidth="1"/>
    <col min="10" max="10" width="5" style="1" customWidth="1"/>
    <col min="11" max="11" width="17.85546875" style="1" bestFit="1" customWidth="1"/>
    <col min="12" max="19" width="10.7109375" style="1" customWidth="1"/>
    <col min="20" max="16384" width="14.42578125" style="1"/>
  </cols>
  <sheetData>
    <row r="1" spans="2:9" x14ac:dyDescent="0.25">
      <c r="E1" s="58"/>
      <c r="F1" s="58"/>
    </row>
    <row r="2" spans="2:9" x14ac:dyDescent="0.25">
      <c r="E2" s="58"/>
      <c r="F2" s="58"/>
    </row>
    <row r="3" spans="2:9" x14ac:dyDescent="0.25">
      <c r="E3" s="58"/>
      <c r="F3" s="58"/>
    </row>
    <row r="4" spans="2:9" ht="15.75" thickBot="1" x14ac:dyDescent="0.3">
      <c r="E4" s="58"/>
      <c r="F4" s="58"/>
    </row>
    <row r="5" spans="2:9" ht="39" customHeight="1" x14ac:dyDescent="0.25">
      <c r="B5" s="476" t="s">
        <v>26</v>
      </c>
      <c r="C5" s="478" t="s">
        <v>27</v>
      </c>
      <c r="D5" s="478" t="s">
        <v>28</v>
      </c>
      <c r="E5" s="480" t="s">
        <v>29</v>
      </c>
      <c r="F5" s="481"/>
      <c r="G5" s="488" t="s">
        <v>30</v>
      </c>
      <c r="H5" s="481"/>
      <c r="I5" s="486" t="s">
        <v>33</v>
      </c>
    </row>
    <row r="6" spans="2:9" ht="42.75" customHeight="1" x14ac:dyDescent="0.25">
      <c r="B6" s="477"/>
      <c r="C6" s="479"/>
      <c r="D6" s="479"/>
      <c r="E6" s="60" t="s">
        <v>31</v>
      </c>
      <c r="F6" s="60" t="s">
        <v>5</v>
      </c>
      <c r="G6" s="61" t="s">
        <v>6</v>
      </c>
      <c r="H6" s="62" t="s">
        <v>32</v>
      </c>
      <c r="I6" s="487"/>
    </row>
    <row r="7" spans="2:9" ht="94.5" customHeight="1" x14ac:dyDescent="0.25">
      <c r="B7" s="35" t="s">
        <v>53</v>
      </c>
      <c r="C7" s="78" t="s">
        <v>118</v>
      </c>
      <c r="D7" s="22" t="s">
        <v>88</v>
      </c>
      <c r="E7" s="63">
        <v>92216000</v>
      </c>
      <c r="F7" s="63">
        <v>90244380</v>
      </c>
      <c r="G7" s="64">
        <v>16772391.609999999</v>
      </c>
      <c r="H7" s="65">
        <f>G7/F7</f>
        <v>0.185855247828175</v>
      </c>
      <c r="I7" s="73">
        <v>60132</v>
      </c>
    </row>
    <row r="8" spans="2:9" ht="94.5" customHeight="1" x14ac:dyDescent="0.25">
      <c r="B8" s="35"/>
      <c r="C8" s="497" t="s">
        <v>127</v>
      </c>
      <c r="D8" s="22"/>
      <c r="E8" s="63">
        <v>147845465</v>
      </c>
      <c r="F8" s="63">
        <v>73090761</v>
      </c>
      <c r="G8" s="64">
        <v>73090760.5</v>
      </c>
      <c r="H8" s="65"/>
      <c r="I8" s="73">
        <v>34968</v>
      </c>
    </row>
    <row r="9" spans="2:9" ht="94.5" customHeight="1" x14ac:dyDescent="0.25">
      <c r="B9" s="35"/>
      <c r="C9" s="499"/>
      <c r="D9" s="22"/>
      <c r="E9" s="63">
        <v>60000000</v>
      </c>
      <c r="F9" s="63">
        <v>76600000</v>
      </c>
      <c r="G9" s="64">
        <v>71241509.659999996</v>
      </c>
      <c r="H9" s="65"/>
      <c r="I9" s="73">
        <v>116535</v>
      </c>
    </row>
    <row r="10" spans="2:9" ht="94.5" customHeight="1" x14ac:dyDescent="0.25">
      <c r="B10" s="35"/>
      <c r="C10" s="498"/>
      <c r="D10" s="22"/>
      <c r="E10" s="63">
        <v>133231886</v>
      </c>
      <c r="F10" s="63">
        <v>10134533</v>
      </c>
      <c r="G10" s="64">
        <v>0</v>
      </c>
      <c r="H10" s="65"/>
      <c r="I10" s="73">
        <v>15149</v>
      </c>
    </row>
    <row r="11" spans="2:9" ht="94.5" customHeight="1" x14ac:dyDescent="0.25">
      <c r="B11" s="35"/>
      <c r="C11" s="83" t="s">
        <v>119</v>
      </c>
      <c r="D11" s="22" t="s">
        <v>89</v>
      </c>
      <c r="E11" s="63">
        <v>48600000</v>
      </c>
      <c r="F11" s="63">
        <v>69459811</v>
      </c>
      <c r="G11" s="64">
        <v>33701645.359999999</v>
      </c>
      <c r="H11" s="65"/>
      <c r="I11" s="73">
        <v>208415</v>
      </c>
    </row>
    <row r="12" spans="2:9" ht="94.5" customHeight="1" x14ac:dyDescent="0.25">
      <c r="B12" s="35"/>
      <c r="C12" s="83"/>
      <c r="D12" s="22" t="s">
        <v>90</v>
      </c>
      <c r="E12" s="63">
        <v>26000000</v>
      </c>
      <c r="F12" s="63">
        <v>28173428</v>
      </c>
      <c r="G12" s="64">
        <v>28173426.870000001</v>
      </c>
      <c r="H12" s="65"/>
      <c r="I12" s="73">
        <v>209024</v>
      </c>
    </row>
    <row r="13" spans="2:9" ht="94.5" customHeight="1" x14ac:dyDescent="0.25">
      <c r="B13" s="35"/>
      <c r="C13" s="83"/>
      <c r="D13" s="22" t="s">
        <v>91</v>
      </c>
      <c r="E13" s="63">
        <v>54304761</v>
      </c>
      <c r="F13" s="63">
        <v>22739140</v>
      </c>
      <c r="G13" s="64">
        <v>21129834.43</v>
      </c>
      <c r="H13" s="65"/>
      <c r="I13" s="73">
        <v>209051</v>
      </c>
    </row>
    <row r="14" spans="2:9" ht="94.5" customHeight="1" x14ac:dyDescent="0.25">
      <c r="B14" s="35"/>
      <c r="C14" s="83"/>
      <c r="D14" s="22" t="s">
        <v>92</v>
      </c>
      <c r="E14" s="63">
        <v>23191912</v>
      </c>
      <c r="F14" s="63">
        <v>3000000</v>
      </c>
      <c r="G14" s="64">
        <v>0</v>
      </c>
      <c r="H14" s="65"/>
      <c r="I14" s="73">
        <v>209677</v>
      </c>
    </row>
    <row r="15" spans="2:9" ht="94.5" customHeight="1" x14ac:dyDescent="0.25">
      <c r="B15" s="35"/>
      <c r="C15" s="83"/>
      <c r="D15" s="22" t="s">
        <v>93</v>
      </c>
      <c r="E15" s="63">
        <v>41347830</v>
      </c>
      <c r="F15" s="63">
        <v>5100000</v>
      </c>
      <c r="G15" s="64">
        <v>459062.26</v>
      </c>
      <c r="H15" s="65"/>
      <c r="I15" s="73">
        <v>209678</v>
      </c>
    </row>
    <row r="16" spans="2:9" ht="94.5" customHeight="1" x14ac:dyDescent="0.25">
      <c r="B16" s="35"/>
      <c r="C16" s="83"/>
      <c r="D16" s="22" t="s">
        <v>94</v>
      </c>
      <c r="E16" s="63">
        <v>50319389</v>
      </c>
      <c r="F16" s="63">
        <v>20946675</v>
      </c>
      <c r="G16" s="64">
        <v>20889071.260000002</v>
      </c>
      <c r="H16" s="65"/>
      <c r="I16" s="73">
        <v>209682</v>
      </c>
    </row>
    <row r="17" spans="2:9" ht="94.5" customHeight="1" x14ac:dyDescent="0.25">
      <c r="B17" s="35"/>
      <c r="C17" s="83"/>
      <c r="D17" s="22" t="s">
        <v>95</v>
      </c>
      <c r="E17" s="63">
        <v>23281973</v>
      </c>
      <c r="F17" s="63">
        <v>728638</v>
      </c>
      <c r="G17" s="64">
        <v>728484.87</v>
      </c>
      <c r="H17" s="65"/>
      <c r="I17" s="73">
        <v>207590</v>
      </c>
    </row>
    <row r="18" spans="2:9" ht="94.5" customHeight="1" x14ac:dyDescent="0.25">
      <c r="B18" s="35"/>
      <c r="C18" s="83"/>
      <c r="D18" s="22" t="s">
        <v>96</v>
      </c>
      <c r="E18" s="63">
        <v>3300636</v>
      </c>
      <c r="F18" s="63">
        <v>10930680</v>
      </c>
      <c r="G18" s="64">
        <v>9805023.3300000001</v>
      </c>
      <c r="H18" s="65"/>
      <c r="I18" s="73">
        <v>149860</v>
      </c>
    </row>
    <row r="19" spans="2:9" ht="94.5" customHeight="1" x14ac:dyDescent="0.25">
      <c r="B19" s="35"/>
      <c r="C19" s="83"/>
      <c r="D19" s="22" t="s">
        <v>34</v>
      </c>
      <c r="E19" s="63">
        <v>0</v>
      </c>
      <c r="F19" s="63">
        <v>12143524</v>
      </c>
      <c r="G19" s="64">
        <v>445696.74</v>
      </c>
      <c r="H19" s="65"/>
      <c r="I19" s="73">
        <v>228252</v>
      </c>
    </row>
    <row r="20" spans="2:9" ht="94.5" customHeight="1" x14ac:dyDescent="0.25">
      <c r="B20" s="35"/>
      <c r="C20" s="83"/>
      <c r="D20" s="22" t="s">
        <v>35</v>
      </c>
      <c r="E20" s="63">
        <v>0</v>
      </c>
      <c r="F20" s="63">
        <v>12386032</v>
      </c>
      <c r="G20" s="64">
        <v>398880.6</v>
      </c>
      <c r="H20" s="65"/>
      <c r="I20" s="73">
        <v>228343</v>
      </c>
    </row>
    <row r="21" spans="2:9" ht="94.5" customHeight="1" x14ac:dyDescent="0.25">
      <c r="B21" s="35"/>
      <c r="C21" s="83"/>
      <c r="D21" s="22"/>
      <c r="E21" s="84">
        <f>SUM(E7:E20)</f>
        <v>703639852</v>
      </c>
      <c r="F21" s="84">
        <f t="shared" ref="F21:G21" si="0">SUM(F7:F20)</f>
        <v>435677602</v>
      </c>
      <c r="G21" s="84">
        <f t="shared" si="0"/>
        <v>276835787.49000001</v>
      </c>
      <c r="H21" s="65"/>
      <c r="I21" s="73"/>
    </row>
    <row r="22" spans="2:9" ht="94.5" customHeight="1" x14ac:dyDescent="0.25">
      <c r="B22" s="35"/>
      <c r="C22" s="497" t="s">
        <v>121</v>
      </c>
      <c r="D22" s="22"/>
      <c r="E22" s="63">
        <v>36475246</v>
      </c>
      <c r="F22" s="63">
        <v>36475246</v>
      </c>
      <c r="G22" s="64">
        <v>7322821.6799999997</v>
      </c>
      <c r="H22" s="65"/>
      <c r="I22" s="73">
        <v>116527</v>
      </c>
    </row>
    <row r="23" spans="2:9" ht="94.5" customHeight="1" x14ac:dyDescent="0.25">
      <c r="B23" s="35"/>
      <c r="C23" s="498"/>
      <c r="D23" s="22"/>
      <c r="E23" s="63">
        <v>45347603</v>
      </c>
      <c r="F23" s="63">
        <v>45347603</v>
      </c>
      <c r="G23" s="64">
        <v>6697145.1500000004</v>
      </c>
      <c r="H23" s="65"/>
      <c r="I23" s="73">
        <v>132258</v>
      </c>
    </row>
    <row r="24" spans="2:9" ht="94.5" customHeight="1" x14ac:dyDescent="0.25">
      <c r="B24" s="35"/>
      <c r="C24" s="497" t="s">
        <v>76</v>
      </c>
      <c r="D24" s="22"/>
      <c r="E24" s="63">
        <v>12730500</v>
      </c>
      <c r="F24" s="63">
        <v>0</v>
      </c>
      <c r="G24" s="64">
        <v>0</v>
      </c>
      <c r="H24" s="65"/>
      <c r="I24" s="73">
        <v>221962</v>
      </c>
    </row>
    <row r="25" spans="2:9" ht="94.5" customHeight="1" x14ac:dyDescent="0.25">
      <c r="B25" s="35"/>
      <c r="C25" s="499"/>
      <c r="D25" s="22"/>
      <c r="E25" s="63">
        <v>40000000</v>
      </c>
      <c r="F25" s="63">
        <v>2778672</v>
      </c>
      <c r="G25" s="64">
        <v>1200000</v>
      </c>
      <c r="H25" s="65"/>
      <c r="I25" s="73">
        <v>221965</v>
      </c>
    </row>
    <row r="26" spans="2:9" ht="94.5" customHeight="1" x14ac:dyDescent="0.25">
      <c r="B26" s="35"/>
      <c r="C26" s="499"/>
      <c r="D26" s="22"/>
      <c r="E26" s="63">
        <v>23750000</v>
      </c>
      <c r="F26" s="63">
        <v>0</v>
      </c>
      <c r="G26" s="64">
        <v>0</v>
      </c>
      <c r="H26" s="65"/>
      <c r="I26" s="73">
        <v>116530</v>
      </c>
    </row>
    <row r="27" spans="2:9" ht="94.5" customHeight="1" x14ac:dyDescent="0.25">
      <c r="B27" s="35"/>
      <c r="C27" s="499"/>
      <c r="D27" s="22"/>
      <c r="E27" s="63">
        <v>1300000</v>
      </c>
      <c r="F27" s="63">
        <v>34248424</v>
      </c>
      <c r="G27" s="64">
        <v>0</v>
      </c>
      <c r="H27" s="65"/>
      <c r="I27" s="73">
        <v>142767</v>
      </c>
    </row>
    <row r="28" spans="2:9" ht="94.5" customHeight="1" x14ac:dyDescent="0.25">
      <c r="B28" s="35"/>
      <c r="C28" s="499"/>
      <c r="D28" s="22"/>
      <c r="E28" s="63">
        <v>31881336</v>
      </c>
      <c r="F28" s="63">
        <v>31881336</v>
      </c>
      <c r="G28" s="64">
        <v>1223010.24</v>
      </c>
      <c r="H28" s="65"/>
      <c r="I28" s="73">
        <v>167405</v>
      </c>
    </row>
    <row r="29" spans="2:9" ht="94.5" customHeight="1" x14ac:dyDescent="0.25">
      <c r="B29" s="35"/>
      <c r="C29" s="499"/>
      <c r="D29" s="22"/>
      <c r="E29" s="63">
        <v>46050000</v>
      </c>
      <c r="F29" s="63">
        <v>67167773</v>
      </c>
      <c r="G29" s="64">
        <v>30167081.219999999</v>
      </c>
      <c r="H29" s="65"/>
      <c r="I29" s="73">
        <v>189499</v>
      </c>
    </row>
    <row r="30" spans="2:9" ht="94.5" customHeight="1" x14ac:dyDescent="0.25">
      <c r="B30" s="35"/>
      <c r="C30" s="499"/>
      <c r="D30" s="22"/>
      <c r="E30" s="63">
        <v>0</v>
      </c>
      <c r="F30" s="63">
        <v>48103659</v>
      </c>
      <c r="G30" s="64">
        <v>38472344.759999998</v>
      </c>
      <c r="H30" s="65"/>
      <c r="I30" s="73">
        <v>190108</v>
      </c>
    </row>
    <row r="31" spans="2:9" ht="94.5" customHeight="1" x14ac:dyDescent="0.25">
      <c r="B31" s="35"/>
      <c r="C31" s="499"/>
      <c r="D31" s="22"/>
      <c r="E31" s="63">
        <v>0</v>
      </c>
      <c r="F31" s="63">
        <v>11510337</v>
      </c>
      <c r="G31" s="64">
        <v>4184226.09</v>
      </c>
      <c r="H31" s="65"/>
      <c r="I31" s="73">
        <v>190122</v>
      </c>
    </row>
    <row r="32" spans="2:9" ht="94.5" customHeight="1" x14ac:dyDescent="0.25">
      <c r="B32" s="35"/>
      <c r="C32" s="499"/>
      <c r="D32" s="22"/>
      <c r="E32" s="63">
        <v>16100000</v>
      </c>
      <c r="F32" s="63">
        <v>1200000</v>
      </c>
      <c r="G32" s="64">
        <v>981253.77</v>
      </c>
      <c r="H32" s="65"/>
      <c r="I32" s="73">
        <v>221005</v>
      </c>
    </row>
    <row r="33" spans="2:9" ht="94.5" customHeight="1" x14ac:dyDescent="0.25">
      <c r="B33" s="35"/>
      <c r="C33" s="499"/>
      <c r="D33" s="22"/>
      <c r="E33" s="63">
        <v>27524022</v>
      </c>
      <c r="F33" s="63">
        <v>27524022</v>
      </c>
      <c r="G33" s="64">
        <v>3474885.01</v>
      </c>
      <c r="H33" s="65"/>
      <c r="I33" s="73">
        <v>72220</v>
      </c>
    </row>
    <row r="34" spans="2:9" ht="94.5" customHeight="1" x14ac:dyDescent="0.25">
      <c r="B34" s="35"/>
      <c r="C34" s="499"/>
      <c r="D34" s="22"/>
      <c r="E34" s="63">
        <v>193950000</v>
      </c>
      <c r="F34" s="63">
        <v>3100000</v>
      </c>
      <c r="G34" s="64">
        <v>0</v>
      </c>
      <c r="H34" s="65"/>
      <c r="I34" s="73">
        <v>95927</v>
      </c>
    </row>
    <row r="35" spans="2:9" ht="94.5" customHeight="1" x14ac:dyDescent="0.25">
      <c r="B35" s="35"/>
      <c r="C35" s="498"/>
      <c r="D35" s="22"/>
      <c r="E35" s="63">
        <v>33517793</v>
      </c>
      <c r="F35" s="63">
        <v>33517793</v>
      </c>
      <c r="G35" s="64">
        <v>7414262.9699999997</v>
      </c>
      <c r="H35" s="65"/>
      <c r="I35" s="73">
        <v>72219</v>
      </c>
    </row>
    <row r="36" spans="2:9" ht="94.5" customHeight="1" x14ac:dyDescent="0.25">
      <c r="B36" s="35"/>
      <c r="C36" s="83" t="s">
        <v>76</v>
      </c>
      <c r="D36" s="22" t="s">
        <v>116</v>
      </c>
      <c r="E36" s="63">
        <v>29775000</v>
      </c>
      <c r="F36" s="63">
        <v>29495346</v>
      </c>
      <c r="G36" s="64">
        <v>29487468.77</v>
      </c>
      <c r="H36" s="65"/>
      <c r="I36" s="73">
        <v>130902</v>
      </c>
    </row>
    <row r="37" spans="2:9" ht="94.5" customHeight="1" x14ac:dyDescent="0.25">
      <c r="B37" s="35"/>
      <c r="C37" s="83"/>
      <c r="D37" s="22"/>
      <c r="E37" s="84">
        <f>SUM(E22:E35)</f>
        <v>508626500</v>
      </c>
      <c r="F37" s="84">
        <f t="shared" ref="F37:G37" si="1">SUM(F22:F35)</f>
        <v>342854865</v>
      </c>
      <c r="G37" s="84">
        <f t="shared" si="1"/>
        <v>101137030.89</v>
      </c>
      <c r="H37" s="65"/>
      <c r="I37" s="73"/>
    </row>
    <row r="38" spans="2:9" ht="94.5" customHeight="1" x14ac:dyDescent="0.25">
      <c r="B38" s="35"/>
      <c r="C38" s="83" t="s">
        <v>122</v>
      </c>
      <c r="D38" s="22" t="s">
        <v>102</v>
      </c>
      <c r="E38" s="63">
        <v>22077494</v>
      </c>
      <c r="F38" s="63">
        <v>18741577</v>
      </c>
      <c r="G38" s="64">
        <v>16149118.109999999</v>
      </c>
      <c r="H38" s="65"/>
      <c r="I38" s="73">
        <v>209016</v>
      </c>
    </row>
    <row r="39" spans="2:9" ht="94.5" customHeight="1" x14ac:dyDescent="0.25">
      <c r="B39" s="35"/>
      <c r="C39" s="83"/>
      <c r="D39" s="22" t="s">
        <v>36</v>
      </c>
      <c r="E39" s="63">
        <v>0</v>
      </c>
      <c r="F39" s="63">
        <v>12316168</v>
      </c>
      <c r="G39" s="64">
        <v>0</v>
      </c>
      <c r="H39" s="65"/>
      <c r="I39" s="73">
        <v>228035</v>
      </c>
    </row>
    <row r="40" spans="2:9" ht="94.5" customHeight="1" x14ac:dyDescent="0.25">
      <c r="B40" s="35"/>
      <c r="C40" s="83"/>
      <c r="D40" s="22" t="s">
        <v>37</v>
      </c>
      <c r="E40" s="63">
        <v>0</v>
      </c>
      <c r="F40" s="63">
        <v>7441805</v>
      </c>
      <c r="G40" s="64">
        <v>224087.69</v>
      </c>
      <c r="H40" s="65"/>
      <c r="I40" s="73">
        <v>228061</v>
      </c>
    </row>
    <row r="41" spans="2:9" ht="94.5" customHeight="1" x14ac:dyDescent="0.25">
      <c r="B41" s="35"/>
      <c r="C41" s="83"/>
      <c r="D41" s="22"/>
      <c r="E41" s="63">
        <v>0</v>
      </c>
      <c r="F41" s="63">
        <v>11053043</v>
      </c>
      <c r="G41" s="64">
        <v>11024657.18</v>
      </c>
      <c r="H41" s="65"/>
      <c r="I41" s="73">
        <v>228251</v>
      </c>
    </row>
    <row r="42" spans="2:9" ht="94.5" customHeight="1" x14ac:dyDescent="0.25">
      <c r="B42" s="35"/>
      <c r="C42" s="83"/>
      <c r="D42" s="22"/>
      <c r="E42" s="84">
        <f>SUM(E38:E41)</f>
        <v>22077494</v>
      </c>
      <c r="F42" s="84">
        <f t="shared" ref="F42:G42" si="2">SUM(F38:F41)</f>
        <v>49552593</v>
      </c>
      <c r="G42" s="84">
        <f t="shared" si="2"/>
        <v>27397862.979999997</v>
      </c>
      <c r="H42" s="65"/>
      <c r="I42" s="73"/>
    </row>
    <row r="43" spans="2:9" ht="94.5" customHeight="1" x14ac:dyDescent="0.25">
      <c r="B43" s="35"/>
      <c r="C43" s="83" t="s">
        <v>78</v>
      </c>
      <c r="D43" s="22" t="s">
        <v>111</v>
      </c>
      <c r="E43" s="84">
        <v>47331000</v>
      </c>
      <c r="F43" s="84">
        <v>1000000</v>
      </c>
      <c r="G43" s="85">
        <v>348216.3</v>
      </c>
      <c r="H43" s="65"/>
      <c r="I43" s="73">
        <v>211099</v>
      </c>
    </row>
    <row r="44" spans="2:9" ht="94.5" customHeight="1" x14ac:dyDescent="0.25">
      <c r="B44" s="35"/>
      <c r="C44" s="83" t="s">
        <v>123</v>
      </c>
      <c r="D44" s="22"/>
      <c r="E44" s="63">
        <v>0</v>
      </c>
      <c r="F44" s="63">
        <v>2312052</v>
      </c>
      <c r="G44" s="64">
        <v>1745944.42</v>
      </c>
      <c r="H44" s="65"/>
      <c r="I44" s="73">
        <v>33423</v>
      </c>
    </row>
    <row r="45" spans="2:9" ht="94.5" customHeight="1" x14ac:dyDescent="0.25">
      <c r="B45" s="35"/>
      <c r="C45" s="83"/>
      <c r="D45" s="22" t="s">
        <v>112</v>
      </c>
      <c r="E45" s="63">
        <v>624278</v>
      </c>
      <c r="F45" s="63">
        <v>4255053</v>
      </c>
      <c r="G45" s="64">
        <v>1255327.19</v>
      </c>
      <c r="H45" s="65"/>
      <c r="I45" s="73">
        <v>224376</v>
      </c>
    </row>
    <row r="46" spans="2:9" ht="94.5" customHeight="1" x14ac:dyDescent="0.25">
      <c r="B46" s="35"/>
      <c r="C46" s="83"/>
      <c r="D46" s="22" t="s">
        <v>113</v>
      </c>
      <c r="E46" s="63">
        <v>687322</v>
      </c>
      <c r="F46" s="63">
        <v>4980360</v>
      </c>
      <c r="G46" s="64">
        <v>567796.37</v>
      </c>
      <c r="H46" s="65"/>
      <c r="I46" s="73">
        <v>224215</v>
      </c>
    </row>
    <row r="47" spans="2:9" ht="94.5" customHeight="1" x14ac:dyDescent="0.25">
      <c r="B47" s="35"/>
      <c r="C47" s="83"/>
      <c r="D47" s="22" t="s">
        <v>114</v>
      </c>
      <c r="E47" s="63">
        <v>810167</v>
      </c>
      <c r="F47" s="63">
        <v>5029200</v>
      </c>
      <c r="G47" s="64">
        <v>911176.33</v>
      </c>
      <c r="H47" s="65"/>
      <c r="I47" s="73">
        <v>155983</v>
      </c>
    </row>
    <row r="48" spans="2:9" ht="94.5" customHeight="1" x14ac:dyDescent="0.25">
      <c r="B48" s="35"/>
      <c r="C48" s="83"/>
      <c r="D48" s="22"/>
      <c r="E48" s="84">
        <f>SUM(E44:E47)</f>
        <v>2121767</v>
      </c>
      <c r="F48" s="84">
        <f t="shared" ref="F48:G48" si="3">SUM(F44:F47)</f>
        <v>16576665</v>
      </c>
      <c r="G48" s="84">
        <f t="shared" si="3"/>
        <v>4480244.3099999996</v>
      </c>
      <c r="H48" s="65"/>
      <c r="I48" s="73"/>
    </row>
    <row r="49" spans="2:9" ht="94.5" customHeight="1" x14ac:dyDescent="0.25">
      <c r="B49" s="35"/>
      <c r="C49" s="499" t="s">
        <v>128</v>
      </c>
      <c r="D49" s="22"/>
      <c r="E49" s="63">
        <v>0</v>
      </c>
      <c r="F49" s="63">
        <v>2088359</v>
      </c>
      <c r="G49" s="64">
        <v>915862.74</v>
      </c>
      <c r="H49" s="65"/>
      <c r="I49" s="73">
        <v>209397</v>
      </c>
    </row>
    <row r="50" spans="2:9" ht="94.5" customHeight="1" x14ac:dyDescent="0.25">
      <c r="B50" s="35"/>
      <c r="C50" s="499"/>
      <c r="D50" s="22" t="s">
        <v>115</v>
      </c>
      <c r="E50" s="63">
        <v>632904</v>
      </c>
      <c r="F50" s="63">
        <v>1965365</v>
      </c>
      <c r="G50" s="64">
        <v>716337.04</v>
      </c>
      <c r="H50" s="65"/>
      <c r="I50" s="73">
        <v>209400</v>
      </c>
    </row>
    <row r="51" spans="2:9" ht="94.5" customHeight="1" x14ac:dyDescent="0.25">
      <c r="B51" s="35"/>
      <c r="C51" s="499"/>
      <c r="D51" s="22"/>
      <c r="E51" s="63">
        <v>0</v>
      </c>
      <c r="F51" s="63">
        <v>3430971</v>
      </c>
      <c r="G51" s="64">
        <v>802317.84</v>
      </c>
      <c r="H51" s="65"/>
      <c r="I51" s="73">
        <v>209399</v>
      </c>
    </row>
    <row r="52" spans="2:9" ht="94.5" customHeight="1" x14ac:dyDescent="0.25">
      <c r="B52" s="35"/>
      <c r="C52" s="499"/>
      <c r="D52" s="22"/>
      <c r="E52" s="63">
        <v>0</v>
      </c>
      <c r="F52" s="63">
        <v>3813052</v>
      </c>
      <c r="G52" s="64">
        <v>803993.54</v>
      </c>
      <c r="H52" s="65"/>
      <c r="I52" s="73">
        <v>209398</v>
      </c>
    </row>
    <row r="53" spans="2:9" ht="94.5" customHeight="1" x14ac:dyDescent="0.25">
      <c r="B53" s="35"/>
      <c r="C53" s="498"/>
      <c r="D53" s="22"/>
      <c r="E53" s="63">
        <v>0</v>
      </c>
      <c r="F53" s="63">
        <v>3731490</v>
      </c>
      <c r="G53" s="64">
        <v>461195.38</v>
      </c>
      <c r="H53" s="65"/>
      <c r="I53" s="73">
        <v>206196</v>
      </c>
    </row>
    <row r="54" spans="2:9" ht="94.5" customHeight="1" x14ac:dyDescent="0.25">
      <c r="B54" s="35"/>
      <c r="C54" s="83"/>
      <c r="D54" s="22"/>
      <c r="E54" s="84">
        <f>SUM(E49:E53)</f>
        <v>632904</v>
      </c>
      <c r="F54" s="84">
        <f t="shared" ref="F54:G54" si="4">SUM(F49:F53)</f>
        <v>15029237</v>
      </c>
      <c r="G54" s="84">
        <f t="shared" si="4"/>
        <v>3699706.54</v>
      </c>
      <c r="H54" s="65"/>
      <c r="I54" s="73"/>
    </row>
    <row r="55" spans="2:9" ht="36" customHeight="1" x14ac:dyDescent="0.25">
      <c r="B55" s="46" t="s">
        <v>49</v>
      </c>
      <c r="C55" s="47"/>
      <c r="D55" s="47"/>
      <c r="E55" s="69">
        <f>+E21+E37+E42+E43+E48+E54</f>
        <v>1284429517</v>
      </c>
      <c r="F55" s="69">
        <f>+F21+F37+F42+F43+F48+F54</f>
        <v>860690962</v>
      </c>
      <c r="G55" s="69">
        <f>+G21+G37+G42+G43+G48+G54</f>
        <v>413898848.51000005</v>
      </c>
      <c r="H55" s="70">
        <f>+G55/F55</f>
        <v>0.48089136145709876</v>
      </c>
      <c r="I55" s="54"/>
    </row>
    <row r="56" spans="2:9" ht="36" customHeight="1" x14ac:dyDescent="0.25">
      <c r="B56" s="46"/>
      <c r="C56" s="47"/>
      <c r="D56" s="47"/>
      <c r="E56" s="81">
        <v>1000566929</v>
      </c>
      <c r="F56" s="81">
        <v>809172097</v>
      </c>
      <c r="G56" s="81">
        <v>480779391.19999999</v>
      </c>
      <c r="H56" s="82"/>
      <c r="I56" s="54"/>
    </row>
    <row r="57" spans="2:9" ht="36" customHeight="1" x14ac:dyDescent="0.25">
      <c r="B57" s="46"/>
      <c r="C57" s="47"/>
      <c r="D57" s="47"/>
      <c r="E57" s="81">
        <f>+E55-E56</f>
        <v>283862588</v>
      </c>
      <c r="F57" s="81">
        <f>+F55-F56</f>
        <v>51518865</v>
      </c>
      <c r="G57" s="81">
        <f>+G55-G56</f>
        <v>-66880542.689999938</v>
      </c>
      <c r="H57" s="82"/>
      <c r="I57" s="54"/>
    </row>
    <row r="58" spans="2:9" ht="15.75" customHeight="1" x14ac:dyDescent="0.25"/>
    <row r="59" spans="2:9" ht="15.75" customHeight="1" x14ac:dyDescent="0.25"/>
    <row r="60" spans="2:9" ht="15.75" customHeight="1" x14ac:dyDescent="0.25"/>
    <row r="61" spans="2:9" ht="15.75" customHeight="1" x14ac:dyDescent="0.25"/>
    <row r="62" spans="2:9" ht="15.75" customHeight="1" x14ac:dyDescent="0.25"/>
    <row r="63" spans="2:9" ht="15.75" customHeight="1" x14ac:dyDescent="0.25"/>
    <row r="64" spans="2:9" ht="15.75" customHeight="1" x14ac:dyDescent="0.25"/>
    <row r="65" spans="2:3" ht="15.75" customHeight="1" x14ac:dyDescent="0.25"/>
    <row r="66" spans="2:3" ht="15.75" customHeight="1" x14ac:dyDescent="0.25"/>
    <row r="67" spans="2:3" ht="33.75" customHeight="1" x14ac:dyDescent="0.25">
      <c r="B67" s="34"/>
      <c r="C67" s="33"/>
    </row>
    <row r="68" spans="2:3" ht="15.75" customHeight="1" x14ac:dyDescent="0.25"/>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10">
    <mergeCell ref="D5:D6"/>
    <mergeCell ref="E5:F5"/>
    <mergeCell ref="G5:H5"/>
    <mergeCell ref="I5:I6"/>
    <mergeCell ref="C8:C10"/>
    <mergeCell ref="C22:C23"/>
    <mergeCell ref="C24:C35"/>
    <mergeCell ref="C49:C53"/>
    <mergeCell ref="B5:B6"/>
    <mergeCell ref="C5:C6"/>
  </mergeCells>
  <pageMargins left="0.25" right="0.25" top="0.75" bottom="0.75" header="0.3" footer="0.3"/>
  <pageSetup scale="49" orientation="portrait" r:id="rId1"/>
  <rowBreaks count="1" manualBreakCount="1">
    <brk id="5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2E75B5"/>
  </sheetPr>
  <dimension ref="A1:N1008"/>
  <sheetViews>
    <sheetView showGridLines="0" zoomScale="98" zoomScaleNormal="98" zoomScaleSheetLayoutView="100" workbookViewId="0">
      <selection activeCell="A6" sqref="A6:H6"/>
    </sheetView>
  </sheetViews>
  <sheetFormatPr baseColWidth="10" defaultColWidth="14.42578125" defaultRowHeight="15" customHeight="1" x14ac:dyDescent="0.25"/>
  <cols>
    <col min="1" max="1" width="33.28515625" style="106" bestFit="1" customWidth="1"/>
    <col min="2" max="2" width="18.28515625" style="106" customWidth="1"/>
    <col min="3" max="3" width="52.140625" style="106" customWidth="1"/>
    <col min="4" max="4" width="55.85546875" style="106" customWidth="1"/>
    <col min="5" max="6" width="17" style="132" bestFit="1" customWidth="1"/>
    <col min="7" max="7" width="18.42578125" style="132" customWidth="1"/>
    <col min="8" max="8" width="11.7109375" style="128" customWidth="1"/>
    <col min="9" max="9" width="15.28515625" style="106" customWidth="1"/>
    <col min="10" max="14" width="10.7109375" style="106" customWidth="1"/>
    <col min="15" max="16384" width="14.42578125" style="106"/>
  </cols>
  <sheetData>
    <row r="1" spans="1:14" ht="15" customHeight="1" x14ac:dyDescent="0.25">
      <c r="A1" s="203"/>
      <c r="B1" s="203"/>
      <c r="C1" s="203"/>
      <c r="D1" s="203"/>
      <c r="E1" s="204"/>
      <c r="F1" s="204"/>
      <c r="G1" s="204"/>
      <c r="H1" s="205"/>
    </row>
    <row r="2" spans="1:14" ht="15" customHeight="1" x14ac:dyDescent="0.3">
      <c r="A2" s="502" t="s">
        <v>148</v>
      </c>
      <c r="B2" s="502"/>
      <c r="C2" s="502"/>
      <c r="D2" s="502"/>
      <c r="E2" s="502"/>
      <c r="F2" s="502"/>
      <c r="G2" s="502"/>
      <c r="H2" s="502"/>
      <c r="I2" s="259"/>
    </row>
    <row r="3" spans="1:14" ht="15" customHeight="1" x14ac:dyDescent="0.25">
      <c r="A3" s="503" t="s">
        <v>451</v>
      </c>
      <c r="B3" s="503"/>
      <c r="C3" s="503"/>
      <c r="D3" s="503"/>
      <c r="E3" s="503"/>
      <c r="F3" s="503"/>
      <c r="G3" s="503"/>
      <c r="H3" s="503"/>
      <c r="I3" s="260"/>
    </row>
    <row r="4" spans="1:14" x14ac:dyDescent="0.25">
      <c r="B4" s="203"/>
      <c r="C4" s="203"/>
      <c r="D4" s="203"/>
      <c r="E4" s="203"/>
      <c r="F4" s="204"/>
      <c r="G4" s="204"/>
      <c r="H4" s="204"/>
      <c r="I4" s="205"/>
    </row>
    <row r="5" spans="1:14" x14ac:dyDescent="0.25">
      <c r="B5" s="203"/>
      <c r="C5" s="203"/>
      <c r="D5" s="203"/>
      <c r="E5" s="203"/>
      <c r="F5" s="204"/>
      <c r="G5" s="204"/>
      <c r="H5" s="204"/>
      <c r="I5" s="205"/>
    </row>
    <row r="6" spans="1:14" ht="24.75" customHeight="1" x14ac:dyDescent="0.25">
      <c r="A6" s="507" t="s">
        <v>407</v>
      </c>
      <c r="B6" s="507"/>
      <c r="C6" s="507"/>
      <c r="D6" s="507"/>
      <c r="E6" s="507"/>
      <c r="F6" s="507"/>
      <c r="G6" s="507"/>
      <c r="H6" s="507"/>
      <c r="I6" s="205"/>
    </row>
    <row r="7" spans="1:14" ht="15.75" thickBot="1" x14ac:dyDescent="0.3">
      <c r="A7" s="203"/>
      <c r="B7" s="203"/>
      <c r="C7" s="203"/>
      <c r="D7" s="203"/>
      <c r="E7" s="204"/>
      <c r="F7" s="204"/>
      <c r="G7" s="204"/>
      <c r="H7" s="205"/>
      <c r="I7" s="107"/>
    </row>
    <row r="8" spans="1:14" ht="23.25" customHeight="1" x14ac:dyDescent="0.25">
      <c r="A8" s="510" t="s">
        <v>0</v>
      </c>
      <c r="B8" s="517" t="s">
        <v>347</v>
      </c>
      <c r="C8" s="517" t="s">
        <v>348</v>
      </c>
      <c r="D8" s="512" t="s">
        <v>1</v>
      </c>
      <c r="E8" s="514" t="s">
        <v>2</v>
      </c>
      <c r="F8" s="515"/>
      <c r="G8" s="514" t="s">
        <v>138</v>
      </c>
      <c r="H8" s="516"/>
      <c r="I8" s="107"/>
    </row>
    <row r="9" spans="1:14" ht="36.75" customHeight="1" thickBot="1" x14ac:dyDescent="0.3">
      <c r="A9" s="511"/>
      <c r="B9" s="518"/>
      <c r="C9" s="518"/>
      <c r="D9" s="513"/>
      <c r="E9" s="209" t="s">
        <v>4</v>
      </c>
      <c r="F9" s="209" t="s">
        <v>5</v>
      </c>
      <c r="G9" s="209" t="s">
        <v>6</v>
      </c>
      <c r="H9" s="210" t="s">
        <v>7</v>
      </c>
      <c r="I9" s="107"/>
    </row>
    <row r="10" spans="1:14" ht="24.75" customHeight="1" x14ac:dyDescent="0.25">
      <c r="A10" s="263" t="s">
        <v>244</v>
      </c>
      <c r="B10" s="519" t="s">
        <v>355</v>
      </c>
      <c r="C10" s="500" t="s">
        <v>354</v>
      </c>
      <c r="D10" s="336" t="s">
        <v>39</v>
      </c>
      <c r="E10" s="221">
        <v>140324827</v>
      </c>
      <c r="F10" s="206">
        <v>140324827</v>
      </c>
      <c r="G10" s="207">
        <v>23282126.98</v>
      </c>
      <c r="H10" s="208">
        <f t="shared" ref="H10:H22" si="0">G10/F10</f>
        <v>0.16591594999792875</v>
      </c>
      <c r="I10" s="107"/>
      <c r="J10" s="107"/>
      <c r="K10" s="107"/>
      <c r="L10" s="107"/>
      <c r="M10" s="107"/>
      <c r="N10" s="107"/>
    </row>
    <row r="11" spans="1:14" ht="41.25" customHeight="1" x14ac:dyDescent="0.25">
      <c r="A11" s="264" t="s">
        <v>245</v>
      </c>
      <c r="B11" s="508"/>
      <c r="C11" s="501"/>
      <c r="D11" s="337" t="s">
        <v>40</v>
      </c>
      <c r="E11" s="222">
        <v>63474820</v>
      </c>
      <c r="F11" s="171">
        <v>63474820</v>
      </c>
      <c r="G11" s="172">
        <v>1047768.12</v>
      </c>
      <c r="H11" s="208">
        <f t="shared" si="0"/>
        <v>1.6506830897669342E-2</v>
      </c>
      <c r="I11" s="107"/>
      <c r="J11" s="107"/>
      <c r="K11" s="107"/>
      <c r="L11" s="107"/>
      <c r="M11" s="107"/>
      <c r="N11" s="107"/>
    </row>
    <row r="12" spans="1:14" ht="50.25" customHeight="1" x14ac:dyDescent="0.25">
      <c r="A12" s="265" t="s">
        <v>279</v>
      </c>
      <c r="B12" s="508" t="s">
        <v>376</v>
      </c>
      <c r="C12" s="501" t="s">
        <v>377</v>
      </c>
      <c r="D12" s="337" t="s">
        <v>251</v>
      </c>
      <c r="E12" s="222">
        <v>21912710</v>
      </c>
      <c r="F12" s="171">
        <v>25192710</v>
      </c>
      <c r="G12" s="172">
        <v>0</v>
      </c>
      <c r="H12" s="208">
        <f t="shared" si="0"/>
        <v>0</v>
      </c>
      <c r="I12" s="107"/>
      <c r="J12" s="107"/>
      <c r="K12" s="107"/>
      <c r="L12" s="107"/>
      <c r="M12" s="107"/>
      <c r="N12" s="107"/>
    </row>
    <row r="13" spans="1:14" ht="47.25" x14ac:dyDescent="0.25">
      <c r="A13" s="265" t="s">
        <v>280</v>
      </c>
      <c r="B13" s="508"/>
      <c r="C13" s="501"/>
      <c r="D13" s="337" t="s">
        <v>252</v>
      </c>
      <c r="E13" s="222">
        <v>15550000</v>
      </c>
      <c r="F13" s="171">
        <v>3225000</v>
      </c>
      <c r="G13" s="172">
        <v>0</v>
      </c>
      <c r="H13" s="208">
        <v>0</v>
      </c>
      <c r="I13" s="107"/>
      <c r="J13" s="107"/>
      <c r="K13" s="107"/>
      <c r="L13" s="107"/>
      <c r="M13" s="107"/>
      <c r="N13" s="107"/>
    </row>
    <row r="14" spans="1:14" ht="41.25" customHeight="1" x14ac:dyDescent="0.25">
      <c r="A14" s="265" t="s">
        <v>306</v>
      </c>
      <c r="B14" s="508"/>
      <c r="C14" s="501"/>
      <c r="D14" s="337" t="s">
        <v>253</v>
      </c>
      <c r="E14" s="222">
        <v>10695799</v>
      </c>
      <c r="F14" s="171">
        <v>17049075</v>
      </c>
      <c r="G14" s="172">
        <v>0</v>
      </c>
      <c r="H14" s="208">
        <f t="shared" si="0"/>
        <v>0</v>
      </c>
      <c r="I14" s="107"/>
      <c r="J14" s="107"/>
      <c r="K14" s="107"/>
      <c r="L14" s="107"/>
      <c r="M14" s="107"/>
      <c r="N14" s="107"/>
    </row>
    <row r="15" spans="1:14" ht="36" customHeight="1" x14ac:dyDescent="0.25">
      <c r="A15" s="265" t="s">
        <v>307</v>
      </c>
      <c r="B15" s="508"/>
      <c r="C15" s="501"/>
      <c r="D15" s="337" t="s">
        <v>182</v>
      </c>
      <c r="E15" s="222">
        <v>11211534</v>
      </c>
      <c r="F15" s="171">
        <v>14014417</v>
      </c>
      <c r="G15" s="172">
        <v>0</v>
      </c>
      <c r="H15" s="208">
        <f t="shared" si="0"/>
        <v>0</v>
      </c>
      <c r="I15" s="107"/>
      <c r="J15" s="107"/>
      <c r="L15" s="107"/>
      <c r="M15" s="107"/>
      <c r="N15" s="107"/>
    </row>
    <row r="16" spans="1:14" ht="40.5" customHeight="1" x14ac:dyDescent="0.25">
      <c r="A16" s="265" t="s">
        <v>308</v>
      </c>
      <c r="B16" s="508"/>
      <c r="C16" s="501"/>
      <c r="D16" s="337" t="s">
        <v>183</v>
      </c>
      <c r="E16" s="222">
        <v>22596337</v>
      </c>
      <c r="F16" s="171">
        <v>13440178</v>
      </c>
      <c r="G16" s="172">
        <v>0</v>
      </c>
      <c r="H16" s="208">
        <f t="shared" si="0"/>
        <v>0</v>
      </c>
      <c r="I16" s="107"/>
      <c r="J16" s="107"/>
      <c r="K16" s="191"/>
      <c r="L16" s="107"/>
      <c r="M16" s="107"/>
      <c r="N16" s="107"/>
    </row>
    <row r="17" spans="1:14" ht="31.5" x14ac:dyDescent="0.25">
      <c r="A17" s="264" t="s">
        <v>337</v>
      </c>
      <c r="B17" s="508"/>
      <c r="C17" s="231" t="s">
        <v>378</v>
      </c>
      <c r="D17" s="337" t="s">
        <v>332</v>
      </c>
      <c r="E17" s="222">
        <v>0</v>
      </c>
      <c r="F17" s="354">
        <v>50000000</v>
      </c>
      <c r="G17" s="172">
        <v>0</v>
      </c>
      <c r="H17" s="208">
        <v>0</v>
      </c>
      <c r="I17" s="107"/>
      <c r="J17" s="107"/>
      <c r="K17" s="107"/>
      <c r="L17" s="107"/>
      <c r="M17" s="107"/>
      <c r="N17" s="107"/>
    </row>
    <row r="18" spans="1:14" ht="23.25" customHeight="1" x14ac:dyDescent="0.25">
      <c r="A18" s="264" t="s">
        <v>246</v>
      </c>
      <c r="B18" s="508" t="s">
        <v>379</v>
      </c>
      <c r="C18" s="501" t="s">
        <v>380</v>
      </c>
      <c r="D18" s="337" t="s">
        <v>41</v>
      </c>
      <c r="E18" s="222">
        <v>184840250</v>
      </c>
      <c r="F18" s="171">
        <v>185173640</v>
      </c>
      <c r="G18" s="172">
        <v>8559534.9000000004</v>
      </c>
      <c r="H18" s="208">
        <f t="shared" si="0"/>
        <v>4.6224370272140249E-2</v>
      </c>
      <c r="I18" s="107"/>
      <c r="J18" s="107"/>
      <c r="K18" s="107"/>
      <c r="L18" s="107"/>
      <c r="M18" s="107"/>
      <c r="N18" s="107"/>
    </row>
    <row r="19" spans="1:14" ht="31.5" x14ac:dyDescent="0.25">
      <c r="A19" s="264" t="s">
        <v>452</v>
      </c>
      <c r="B19" s="508"/>
      <c r="C19" s="501"/>
      <c r="D19" s="337" t="s">
        <v>248</v>
      </c>
      <c r="E19" s="222">
        <v>1500000</v>
      </c>
      <c r="F19" s="171">
        <v>1500000</v>
      </c>
      <c r="G19" s="172">
        <v>175500</v>
      </c>
      <c r="H19" s="208">
        <f t="shared" si="0"/>
        <v>0.11700000000000001</v>
      </c>
      <c r="I19" s="107"/>
      <c r="J19" s="107"/>
      <c r="K19" s="107"/>
      <c r="L19" s="107"/>
      <c r="M19" s="107"/>
      <c r="N19" s="107"/>
    </row>
    <row r="20" spans="1:14" ht="23.25" customHeight="1" x14ac:dyDescent="0.25">
      <c r="A20" s="264" t="s">
        <v>247</v>
      </c>
      <c r="B20" s="508"/>
      <c r="C20" s="501"/>
      <c r="D20" s="337" t="s">
        <v>453</v>
      </c>
      <c r="E20" s="222">
        <v>0</v>
      </c>
      <c r="F20" s="171">
        <v>0</v>
      </c>
      <c r="G20" s="172">
        <v>0</v>
      </c>
      <c r="H20" s="208">
        <v>0</v>
      </c>
      <c r="I20" s="107"/>
      <c r="J20" s="107"/>
      <c r="K20" s="107"/>
      <c r="L20" s="107"/>
      <c r="M20" s="107"/>
      <c r="N20" s="107"/>
    </row>
    <row r="21" spans="1:14" ht="31.5" x14ac:dyDescent="0.25">
      <c r="A21" s="264" t="s">
        <v>430</v>
      </c>
      <c r="B21" s="508"/>
      <c r="C21" s="501"/>
      <c r="D21" s="337" t="s">
        <v>431</v>
      </c>
      <c r="E21" s="222">
        <v>66000000</v>
      </c>
      <c r="F21" s="171">
        <v>66000000</v>
      </c>
      <c r="G21" s="171">
        <v>0</v>
      </c>
      <c r="H21" s="208">
        <f t="shared" si="0"/>
        <v>0</v>
      </c>
      <c r="I21" s="107"/>
      <c r="J21" s="107"/>
      <c r="K21" s="107"/>
      <c r="L21" s="107"/>
      <c r="M21" s="107"/>
      <c r="N21" s="107"/>
    </row>
    <row r="22" spans="1:14" ht="32.25" thickBot="1" x14ac:dyDescent="0.3">
      <c r="A22" s="266" t="s">
        <v>249</v>
      </c>
      <c r="B22" s="509"/>
      <c r="C22" s="224" t="s">
        <v>381</v>
      </c>
      <c r="D22" s="338" t="s">
        <v>250</v>
      </c>
      <c r="E22" s="223">
        <v>225906308</v>
      </c>
      <c r="F22" s="171">
        <v>226300858</v>
      </c>
      <c r="G22" s="211">
        <v>12576925.74</v>
      </c>
      <c r="H22" s="208">
        <f t="shared" si="0"/>
        <v>5.5576129278307906E-2</v>
      </c>
      <c r="I22" s="107"/>
      <c r="J22" s="107"/>
      <c r="K22" s="107"/>
      <c r="L22" s="107"/>
      <c r="M22" s="107"/>
      <c r="N22" s="107"/>
    </row>
    <row r="23" spans="1:14" ht="24" customHeight="1" thickBot="1" x14ac:dyDescent="0.3">
      <c r="A23" s="504" t="s">
        <v>24</v>
      </c>
      <c r="B23" s="505"/>
      <c r="C23" s="505"/>
      <c r="D23" s="506"/>
      <c r="E23" s="212">
        <f>SUM(E10:E22)</f>
        <v>764012585</v>
      </c>
      <c r="F23" s="212">
        <f>SUM(F10:F22)</f>
        <v>805695525</v>
      </c>
      <c r="G23" s="212">
        <f t="shared" ref="G23" si="1">SUM(G10:G22)</f>
        <v>45641855.740000002</v>
      </c>
      <c r="H23" s="213">
        <f>+G23/F23</f>
        <v>5.6649012342472674E-2</v>
      </c>
      <c r="I23" s="107"/>
      <c r="J23" s="107"/>
      <c r="K23" s="107"/>
      <c r="L23" s="107"/>
      <c r="M23" s="107"/>
      <c r="N23" s="107"/>
    </row>
    <row r="24" spans="1:14" ht="15.75" x14ac:dyDescent="0.25">
      <c r="A24" s="98" t="s">
        <v>423</v>
      </c>
      <c r="C24" s="98"/>
      <c r="D24" s="110"/>
      <c r="E24" s="130"/>
      <c r="F24" s="130"/>
      <c r="G24" s="130"/>
      <c r="H24" s="129"/>
      <c r="I24" s="107"/>
      <c r="J24" s="107"/>
      <c r="K24" s="107"/>
      <c r="L24" s="107"/>
      <c r="M24" s="107"/>
      <c r="N24" s="107"/>
    </row>
    <row r="25" spans="1:14" ht="40.5" customHeight="1" x14ac:dyDescent="0.25">
      <c r="D25" s="108"/>
      <c r="E25" s="131"/>
      <c r="F25" s="131"/>
      <c r="G25" s="131"/>
      <c r="H25" s="109"/>
      <c r="I25" s="107"/>
    </row>
    <row r="26" spans="1:14" x14ac:dyDescent="0.25">
      <c r="D26" s="108"/>
      <c r="I26" s="107"/>
    </row>
    <row r="27" spans="1:14" x14ac:dyDescent="0.25">
      <c r="D27" s="108"/>
      <c r="I27" s="107"/>
    </row>
    <row r="28" spans="1:14" x14ac:dyDescent="0.25">
      <c r="D28" s="108"/>
      <c r="I28" s="107"/>
    </row>
    <row r="29" spans="1:14" ht="15.75" customHeight="1" x14ac:dyDescent="0.25">
      <c r="D29" s="108"/>
      <c r="I29" s="107"/>
    </row>
    <row r="30" spans="1:14" ht="15.75" customHeight="1" x14ac:dyDescent="0.25">
      <c r="D30" s="108"/>
      <c r="I30" s="107"/>
    </row>
    <row r="31" spans="1:14" ht="15.75" customHeight="1" x14ac:dyDescent="0.25">
      <c r="D31" s="108"/>
      <c r="I31" s="107"/>
    </row>
    <row r="32" spans="1:14" ht="15.75" customHeight="1" x14ac:dyDescent="0.25">
      <c r="D32" s="108"/>
      <c r="I32" s="107"/>
    </row>
    <row r="33" spans="4:9" ht="15.75" customHeight="1" x14ac:dyDescent="0.25">
      <c r="D33" s="108"/>
      <c r="I33" s="107"/>
    </row>
    <row r="34" spans="4:9" ht="15.75" customHeight="1" x14ac:dyDescent="0.25">
      <c r="D34" s="108"/>
      <c r="I34" s="107"/>
    </row>
    <row r="35" spans="4:9" ht="15.75" customHeight="1" x14ac:dyDescent="0.25"/>
    <row r="36" spans="4:9" ht="15.75" customHeight="1" x14ac:dyDescent="0.25"/>
    <row r="37" spans="4:9" ht="15.75" customHeight="1" x14ac:dyDescent="0.25"/>
    <row r="38" spans="4:9" ht="15.75" customHeight="1" x14ac:dyDescent="0.25"/>
    <row r="39" spans="4:9" ht="15.75" customHeight="1" x14ac:dyDescent="0.25"/>
    <row r="40" spans="4:9" ht="15.75" customHeight="1" x14ac:dyDescent="0.25"/>
    <row r="41" spans="4:9" ht="15.75" customHeight="1" x14ac:dyDescent="0.25"/>
    <row r="42" spans="4:9" ht="15.75" customHeight="1" x14ac:dyDescent="0.25"/>
    <row r="43" spans="4:9" ht="15.75" customHeight="1" x14ac:dyDescent="0.25"/>
    <row r="44" spans="4:9" ht="15.75" customHeight="1" x14ac:dyDescent="0.25"/>
    <row r="45" spans="4:9" ht="15.75" customHeight="1" x14ac:dyDescent="0.25"/>
    <row r="46" spans="4:9" ht="15.75" customHeight="1" x14ac:dyDescent="0.25"/>
    <row r="47" spans="4:9" ht="15.75" customHeight="1" x14ac:dyDescent="0.25"/>
    <row r="48" spans="4:9"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sheetData>
  <mergeCells count="16">
    <mergeCell ref="C10:C11"/>
    <mergeCell ref="A2:H2"/>
    <mergeCell ref="A3:H3"/>
    <mergeCell ref="A23:D23"/>
    <mergeCell ref="A6:H6"/>
    <mergeCell ref="B12:B17"/>
    <mergeCell ref="C12:C16"/>
    <mergeCell ref="B18:B22"/>
    <mergeCell ref="C18:C21"/>
    <mergeCell ref="A8:A9"/>
    <mergeCell ref="D8:D9"/>
    <mergeCell ref="E8:F8"/>
    <mergeCell ref="G8:H8"/>
    <mergeCell ref="B8:B9"/>
    <mergeCell ref="C8:C9"/>
    <mergeCell ref="B10:B11"/>
  </mergeCells>
  <pageMargins left="0.51181102362204722" right="0.31496062992125984" top="0.59055118110236227" bottom="0.59055118110236227" header="0.31496062992125984" footer="0.31496062992125984"/>
  <pageSetup scale="6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sheetPr>
  <dimension ref="A1:I995"/>
  <sheetViews>
    <sheetView showGridLines="0" zoomScaleNormal="100" workbookViewId="0">
      <selection activeCell="A6" sqref="A6:H6"/>
    </sheetView>
  </sheetViews>
  <sheetFormatPr baseColWidth="10" defaultColWidth="14.42578125" defaultRowHeight="15" customHeight="1" x14ac:dyDescent="0.25"/>
  <cols>
    <col min="1" max="1" width="33.28515625" style="96" bestFit="1" customWidth="1"/>
    <col min="2" max="2" width="18.28515625" style="96" customWidth="1"/>
    <col min="3" max="3" width="19.140625" style="96" customWidth="1"/>
    <col min="4" max="4" width="54.5703125" customWidth="1"/>
    <col min="5" max="5" width="14.5703125" bestFit="1" customWidth="1"/>
    <col min="6" max="6" width="15.7109375" bestFit="1" customWidth="1"/>
    <col min="7" max="7" width="16.140625" customWidth="1"/>
    <col min="8" max="8" width="12.140625" style="49" customWidth="1"/>
    <col min="9" max="9" width="16.85546875" bestFit="1" customWidth="1"/>
    <col min="10" max="15" width="10.7109375" customWidth="1"/>
  </cols>
  <sheetData>
    <row r="1" spans="1:9" s="96" customFormat="1" ht="15" customHeight="1" x14ac:dyDescent="0.25">
      <c r="H1" s="49"/>
    </row>
    <row r="2" spans="1:9" s="96" customFormat="1" ht="15" customHeight="1" x14ac:dyDescent="0.3">
      <c r="A2" s="392" t="s">
        <v>148</v>
      </c>
      <c r="B2" s="392"/>
      <c r="C2" s="392"/>
      <c r="D2" s="392"/>
      <c r="E2" s="392"/>
      <c r="F2" s="392"/>
      <c r="G2" s="392"/>
      <c r="H2" s="392"/>
      <c r="I2" s="236"/>
    </row>
    <row r="3" spans="1:9" s="96" customFormat="1" ht="15" customHeight="1" x14ac:dyDescent="0.25">
      <c r="A3" s="393" t="s">
        <v>451</v>
      </c>
      <c r="B3" s="393"/>
      <c r="C3" s="393"/>
      <c r="D3" s="393"/>
      <c r="E3" s="393"/>
      <c r="F3" s="393"/>
      <c r="G3" s="393"/>
      <c r="H3" s="393"/>
      <c r="I3" s="239"/>
    </row>
    <row r="5" spans="1:9" s="96" customFormat="1" ht="15" customHeight="1" x14ac:dyDescent="0.25">
      <c r="H5" s="49"/>
    </row>
    <row r="6" spans="1:9" s="96" customFormat="1" ht="20.25" customHeight="1" x14ac:dyDescent="0.25">
      <c r="A6" s="414" t="s">
        <v>413</v>
      </c>
      <c r="B6" s="414"/>
      <c r="C6" s="414"/>
      <c r="D6" s="414"/>
      <c r="E6" s="414"/>
      <c r="F6" s="414"/>
      <c r="G6" s="414"/>
      <c r="H6" s="414"/>
    </row>
    <row r="7" spans="1:9" ht="18.75" customHeight="1" thickBot="1" x14ac:dyDescent="0.3"/>
    <row r="8" spans="1:9" ht="15" customHeight="1" x14ac:dyDescent="0.25">
      <c r="A8" s="416" t="s">
        <v>0</v>
      </c>
      <c r="B8" s="423" t="s">
        <v>347</v>
      </c>
      <c r="C8" s="423" t="s">
        <v>348</v>
      </c>
      <c r="D8" s="418" t="s">
        <v>1</v>
      </c>
      <c r="E8" s="420" t="s">
        <v>2</v>
      </c>
      <c r="F8" s="420"/>
      <c r="G8" s="420" t="s">
        <v>138</v>
      </c>
      <c r="H8" s="523"/>
    </row>
    <row r="9" spans="1:9" ht="35.25" customHeight="1" thickBot="1" x14ac:dyDescent="0.3">
      <c r="A9" s="524"/>
      <c r="B9" s="424"/>
      <c r="C9" s="424"/>
      <c r="D9" s="425"/>
      <c r="E9" s="185" t="s">
        <v>4</v>
      </c>
      <c r="F9" s="185" t="s">
        <v>5</v>
      </c>
      <c r="G9" s="185" t="s">
        <v>6</v>
      </c>
      <c r="H9" s="186" t="s">
        <v>7</v>
      </c>
    </row>
    <row r="10" spans="1:9" s="96" customFormat="1" ht="32.25" customHeight="1" x14ac:dyDescent="0.25">
      <c r="A10" s="283" t="s">
        <v>295</v>
      </c>
      <c r="B10" s="459" t="s">
        <v>384</v>
      </c>
      <c r="C10" s="459" t="s">
        <v>385</v>
      </c>
      <c r="D10" s="335" t="s">
        <v>45</v>
      </c>
      <c r="E10" s="176">
        <v>1572300</v>
      </c>
      <c r="F10" s="176">
        <v>1572300</v>
      </c>
      <c r="G10" s="176">
        <v>236612.91</v>
      </c>
      <c r="H10" s="177">
        <f>G10/F10</f>
        <v>0.15048839916046555</v>
      </c>
      <c r="I10" s="164"/>
    </row>
    <row r="11" spans="1:9" ht="36" customHeight="1" x14ac:dyDescent="0.25">
      <c r="A11" s="282" t="s">
        <v>296</v>
      </c>
      <c r="B11" s="460"/>
      <c r="C11" s="460"/>
      <c r="D11" s="329" t="s">
        <v>42</v>
      </c>
      <c r="E11" s="152">
        <v>1689800</v>
      </c>
      <c r="F11" s="152">
        <v>1689800</v>
      </c>
      <c r="G11" s="152">
        <v>205741.96</v>
      </c>
      <c r="H11" s="170">
        <f>G11/F11</f>
        <v>0.12175521363474967</v>
      </c>
    </row>
    <row r="12" spans="1:9" ht="32.25" customHeight="1" thickBot="1" x14ac:dyDescent="0.3">
      <c r="A12" s="284" t="s">
        <v>297</v>
      </c>
      <c r="B12" s="457"/>
      <c r="C12" s="457"/>
      <c r="D12" s="342" t="s">
        <v>44</v>
      </c>
      <c r="E12" s="173">
        <v>811400</v>
      </c>
      <c r="F12" s="173">
        <v>811400</v>
      </c>
      <c r="G12" s="173">
        <v>128709.69</v>
      </c>
      <c r="H12" s="174">
        <f>G12/F12</f>
        <v>0.15862668227754498</v>
      </c>
    </row>
    <row r="13" spans="1:9" ht="25.5" customHeight="1" thickBot="1" x14ac:dyDescent="0.3">
      <c r="A13" s="410" t="s">
        <v>24</v>
      </c>
      <c r="B13" s="411"/>
      <c r="C13" s="411"/>
      <c r="D13" s="412"/>
      <c r="E13" s="188">
        <f>SUM(E10:E12)</f>
        <v>4073500</v>
      </c>
      <c r="F13" s="188">
        <f t="shared" ref="F13:G13" si="0">SUM(F10:F12)</f>
        <v>4073500</v>
      </c>
      <c r="G13" s="188">
        <f t="shared" si="0"/>
        <v>571064.56000000006</v>
      </c>
      <c r="H13" s="189">
        <f>+G13/F13</f>
        <v>0.14019014606603658</v>
      </c>
    </row>
    <row r="14" spans="1:9" x14ac:dyDescent="0.25">
      <c r="A14" s="98" t="s">
        <v>423</v>
      </c>
      <c r="C14" s="98"/>
      <c r="D14" s="1"/>
      <c r="E14" s="10"/>
      <c r="F14" s="10"/>
      <c r="G14" s="10"/>
      <c r="H14" s="55"/>
    </row>
    <row r="15" spans="1:9" x14ac:dyDescent="0.25">
      <c r="D15" s="1"/>
      <c r="E15" s="10"/>
      <c r="F15" s="10"/>
      <c r="G15" s="10"/>
      <c r="H15" s="55"/>
    </row>
    <row r="16" spans="1:9" x14ac:dyDescent="0.25">
      <c r="D16" s="1"/>
      <c r="E16" s="10"/>
      <c r="F16" s="10"/>
      <c r="G16" s="10"/>
      <c r="H16" s="55"/>
    </row>
    <row r="17" spans="4:8" ht="15.75" customHeight="1" x14ac:dyDescent="0.25">
      <c r="D17" s="1"/>
      <c r="E17" s="10"/>
      <c r="F17" s="10"/>
      <c r="G17" s="10"/>
      <c r="H17" s="55"/>
    </row>
    <row r="18" spans="4:8" ht="15.75" customHeight="1" x14ac:dyDescent="0.25"/>
    <row r="19" spans="4:8" ht="15.75" customHeight="1" x14ac:dyDescent="0.25"/>
    <row r="20" spans="4:8" ht="15.75" customHeight="1" x14ac:dyDescent="0.25"/>
    <row r="21" spans="4:8" ht="15.75" customHeight="1" x14ac:dyDescent="0.25"/>
    <row r="22" spans="4:8" ht="15.75" customHeight="1" x14ac:dyDescent="0.25"/>
    <row r="23" spans="4:8" ht="15.75" customHeight="1" x14ac:dyDescent="0.25"/>
    <row r="24" spans="4:8" ht="15.75" customHeight="1" x14ac:dyDescent="0.25"/>
    <row r="25" spans="4:8" ht="15.75" customHeight="1" x14ac:dyDescent="0.25"/>
    <row r="26" spans="4:8" ht="15.75" customHeight="1" x14ac:dyDescent="0.25"/>
    <row r="27" spans="4:8" ht="15.75" customHeight="1" x14ac:dyDescent="0.25"/>
    <row r="28" spans="4:8" ht="15.75" customHeight="1" x14ac:dyDescent="0.25"/>
    <row r="29" spans="4:8" ht="15.75" customHeight="1" x14ac:dyDescent="0.25"/>
    <row r="30" spans="4:8" ht="15.75" customHeight="1" x14ac:dyDescent="0.25"/>
    <row r="31" spans="4:8" ht="15.75" customHeight="1" x14ac:dyDescent="0.25"/>
    <row r="32" spans="4: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12">
    <mergeCell ref="B10:B12"/>
    <mergeCell ref="C10:C12"/>
    <mergeCell ref="A13:D13"/>
    <mergeCell ref="A2:H2"/>
    <mergeCell ref="A3:H3"/>
    <mergeCell ref="G8:H8"/>
    <mergeCell ref="A8:A9"/>
    <mergeCell ref="D8:D9"/>
    <mergeCell ref="E8:F8"/>
    <mergeCell ref="A6:H6"/>
    <mergeCell ref="B8:B9"/>
    <mergeCell ref="C8:C9"/>
  </mergeCells>
  <printOptions horizontalCentered="1"/>
  <pageMargins left="0.51181102362204722" right="0.31496062992125984" top="0.98425196850393704" bottom="0.74803149606299213" header="0" footer="0"/>
  <pageSetup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sheetPr>
  <dimension ref="A1:K1004"/>
  <sheetViews>
    <sheetView showGridLines="0" zoomScaleNormal="100" zoomScaleSheetLayoutView="100" workbookViewId="0"/>
  </sheetViews>
  <sheetFormatPr baseColWidth="10" defaultColWidth="14.42578125" defaultRowHeight="15" customHeight="1" x14ac:dyDescent="0.25"/>
  <cols>
    <col min="1" max="1" width="33.7109375" style="96" customWidth="1"/>
    <col min="2" max="2" width="14.140625" style="96" customWidth="1"/>
    <col min="3" max="3" width="19.85546875" style="96" customWidth="1"/>
    <col min="4" max="4" width="53.85546875" customWidth="1"/>
    <col min="5" max="5" width="15.7109375" bestFit="1" customWidth="1"/>
    <col min="6" max="6" width="17.28515625" bestFit="1" customWidth="1"/>
    <col min="7" max="7" width="16.85546875" customWidth="1"/>
    <col min="8" max="8" width="13.140625" style="4" customWidth="1"/>
    <col min="9" max="9" width="10.7109375" customWidth="1"/>
  </cols>
  <sheetData>
    <row r="1" spans="1:11" s="149" customFormat="1" ht="15" customHeight="1" x14ac:dyDescent="0.25">
      <c r="H1" s="150"/>
    </row>
    <row r="2" spans="1:11" s="149" customFormat="1" ht="15" customHeight="1" x14ac:dyDescent="0.3">
      <c r="A2" s="392" t="s">
        <v>148</v>
      </c>
      <c r="B2" s="392"/>
      <c r="C2" s="392"/>
      <c r="D2" s="392"/>
      <c r="E2" s="392"/>
      <c r="F2" s="392"/>
      <c r="G2" s="392"/>
      <c r="H2" s="392"/>
    </row>
    <row r="3" spans="1:11" s="149" customFormat="1" ht="15" customHeight="1" x14ac:dyDescent="0.25">
      <c r="A3" s="393" t="s">
        <v>450</v>
      </c>
      <c r="B3" s="393"/>
      <c r="C3" s="393"/>
      <c r="D3" s="393"/>
      <c r="E3" s="393"/>
      <c r="F3" s="393"/>
      <c r="G3" s="393"/>
      <c r="H3" s="393"/>
    </row>
    <row r="4" spans="1:11" s="149" customFormat="1" x14ac:dyDescent="0.25">
      <c r="H4" s="150"/>
    </row>
    <row r="5" spans="1:11" s="149" customFormat="1" x14ac:dyDescent="0.25">
      <c r="H5" s="150"/>
    </row>
    <row r="6" spans="1:11" s="149" customFormat="1" ht="20.25" customHeight="1" x14ac:dyDescent="0.25">
      <c r="A6" s="394" t="s">
        <v>412</v>
      </c>
      <c r="B6" s="394"/>
      <c r="C6" s="394"/>
      <c r="D6" s="394"/>
      <c r="E6" s="394"/>
      <c r="F6" s="394"/>
      <c r="G6" s="394"/>
      <c r="H6" s="394"/>
    </row>
    <row r="7" spans="1:11" s="149" customFormat="1" ht="15.75" thickBot="1" x14ac:dyDescent="0.3">
      <c r="H7" s="150"/>
    </row>
    <row r="8" spans="1:11" s="149" customFormat="1" ht="15" customHeight="1" x14ac:dyDescent="0.25">
      <c r="A8" s="416" t="s">
        <v>0</v>
      </c>
      <c r="B8" s="423" t="s">
        <v>347</v>
      </c>
      <c r="C8" s="423" t="s">
        <v>348</v>
      </c>
      <c r="D8" s="418" t="s">
        <v>1</v>
      </c>
      <c r="E8" s="420" t="s">
        <v>2</v>
      </c>
      <c r="F8" s="420"/>
      <c r="G8" s="420" t="s">
        <v>138</v>
      </c>
      <c r="H8" s="523"/>
    </row>
    <row r="9" spans="1:11" ht="35.25" customHeight="1" thickBot="1" x14ac:dyDescent="0.3">
      <c r="A9" s="524"/>
      <c r="B9" s="424"/>
      <c r="C9" s="424"/>
      <c r="D9" s="425"/>
      <c r="E9" s="185" t="s">
        <v>4</v>
      </c>
      <c r="F9" s="185" t="s">
        <v>5</v>
      </c>
      <c r="G9" s="185" t="s">
        <v>6</v>
      </c>
      <c r="H9" s="186" t="s">
        <v>7</v>
      </c>
    </row>
    <row r="10" spans="1:11" s="96" customFormat="1" ht="24.75" customHeight="1" x14ac:dyDescent="0.25">
      <c r="A10" s="268" t="s">
        <v>265</v>
      </c>
      <c r="B10" s="459" t="s">
        <v>386</v>
      </c>
      <c r="C10" s="459" t="s">
        <v>387</v>
      </c>
      <c r="D10" s="335" t="s">
        <v>340</v>
      </c>
      <c r="E10" s="176">
        <v>11724976</v>
      </c>
      <c r="F10" s="175">
        <v>12016222</v>
      </c>
      <c r="G10" s="176">
        <v>1014455.76</v>
      </c>
      <c r="H10" s="177">
        <f>G10/F10</f>
        <v>8.4423853021357298E-2</v>
      </c>
    </row>
    <row r="11" spans="1:11" ht="36.75" customHeight="1" x14ac:dyDescent="0.25">
      <c r="A11" s="279" t="s">
        <v>266</v>
      </c>
      <c r="B11" s="460"/>
      <c r="C11" s="460"/>
      <c r="D11" s="329" t="s">
        <v>338</v>
      </c>
      <c r="E11" s="152">
        <v>2787217</v>
      </c>
      <c r="F11" s="152">
        <v>2911266</v>
      </c>
      <c r="G11" s="152">
        <v>408927.39</v>
      </c>
      <c r="H11" s="170">
        <f t="shared" ref="H11:H15" si="0">G11/F11</f>
        <v>0.14046376730947979</v>
      </c>
      <c r="I11" s="9"/>
    </row>
    <row r="12" spans="1:11" ht="38.25" customHeight="1" x14ac:dyDescent="0.25">
      <c r="A12" s="249" t="s">
        <v>267</v>
      </c>
      <c r="B12" s="460"/>
      <c r="C12" s="460"/>
      <c r="D12" s="329" t="s">
        <v>268</v>
      </c>
      <c r="E12" s="168">
        <v>802940</v>
      </c>
      <c r="F12" s="168">
        <v>805405</v>
      </c>
      <c r="G12" s="152">
        <v>76924.289999999994</v>
      </c>
      <c r="H12" s="170">
        <f t="shared" si="0"/>
        <v>9.5510072572184176E-2</v>
      </c>
      <c r="I12" s="9"/>
      <c r="K12" s="167"/>
    </row>
    <row r="13" spans="1:11" s="96" customFormat="1" ht="39" customHeight="1" x14ac:dyDescent="0.25">
      <c r="A13" s="249" t="s">
        <v>269</v>
      </c>
      <c r="B13" s="460"/>
      <c r="C13" s="460"/>
      <c r="D13" s="329" t="s">
        <v>270</v>
      </c>
      <c r="E13" s="168">
        <v>18462759</v>
      </c>
      <c r="F13" s="168">
        <v>18550997</v>
      </c>
      <c r="G13" s="152">
        <v>2236902.2000000002</v>
      </c>
      <c r="H13" s="170">
        <f t="shared" si="0"/>
        <v>0.12058123884123317</v>
      </c>
      <c r="I13" s="9"/>
    </row>
    <row r="14" spans="1:11" s="96" customFormat="1" ht="44.25" customHeight="1" x14ac:dyDescent="0.25">
      <c r="A14" s="249" t="s">
        <v>271</v>
      </c>
      <c r="B14" s="460"/>
      <c r="C14" s="460" t="s">
        <v>388</v>
      </c>
      <c r="D14" s="329" t="s">
        <v>341</v>
      </c>
      <c r="E14" s="168">
        <v>3013464</v>
      </c>
      <c r="F14" s="168">
        <v>2872219</v>
      </c>
      <c r="G14" s="152">
        <v>332608.38</v>
      </c>
      <c r="H14" s="170">
        <f t="shared" si="0"/>
        <v>0.11580188697310338</v>
      </c>
      <c r="I14" s="9"/>
    </row>
    <row r="15" spans="1:11" ht="38.25" customHeight="1" thickBot="1" x14ac:dyDescent="0.3">
      <c r="A15" s="280" t="s">
        <v>272</v>
      </c>
      <c r="B15" s="457"/>
      <c r="C15" s="457"/>
      <c r="D15" s="342" t="s">
        <v>43</v>
      </c>
      <c r="E15" s="271">
        <v>37138460</v>
      </c>
      <c r="F15" s="271">
        <v>34987701</v>
      </c>
      <c r="G15" s="258">
        <v>6803874.1100000003</v>
      </c>
      <c r="H15" s="174">
        <f t="shared" si="0"/>
        <v>0.19446473805180856</v>
      </c>
      <c r="I15" s="9"/>
    </row>
    <row r="16" spans="1:11" ht="17.25" customHeight="1" thickBot="1" x14ac:dyDescent="0.3">
      <c r="A16" s="410" t="s">
        <v>24</v>
      </c>
      <c r="B16" s="411"/>
      <c r="C16" s="411"/>
      <c r="D16" s="412"/>
      <c r="E16" s="281">
        <f>SUM(E10:E15)</f>
        <v>73929816</v>
      </c>
      <c r="F16" s="281">
        <f>SUM(F10:F15)</f>
        <v>72143810</v>
      </c>
      <c r="G16" s="281">
        <f>SUM(G10:G15)</f>
        <v>10873692.130000001</v>
      </c>
      <c r="H16" s="189">
        <f>+G16/F16</f>
        <v>0.15072245463609421</v>
      </c>
    </row>
    <row r="17" spans="1:9" x14ac:dyDescent="0.25">
      <c r="A17" s="278" t="s">
        <v>423</v>
      </c>
      <c r="B17" s="278"/>
      <c r="C17" s="278"/>
      <c r="D17" s="1"/>
      <c r="E17" s="13"/>
      <c r="F17" s="13"/>
      <c r="G17" s="13"/>
      <c r="H17" s="51"/>
    </row>
    <row r="18" spans="1:9" x14ac:dyDescent="0.25">
      <c r="D18" s="14"/>
      <c r="E18" s="11"/>
      <c r="F18" s="11"/>
      <c r="G18" s="11"/>
      <c r="H18" s="51"/>
    </row>
    <row r="19" spans="1:9" x14ac:dyDescent="0.25">
      <c r="D19" s="14"/>
      <c r="E19" s="13"/>
      <c r="F19" s="13"/>
      <c r="G19" s="13"/>
      <c r="H19" s="51"/>
    </row>
    <row r="20" spans="1:9" x14ac:dyDescent="0.25">
      <c r="D20" s="14"/>
      <c r="E20" s="11"/>
      <c r="F20" s="11"/>
      <c r="G20" s="11"/>
      <c r="H20" s="51"/>
      <c r="I20" s="30"/>
    </row>
    <row r="21" spans="1:9" ht="18.75" x14ac:dyDescent="0.3">
      <c r="D21" s="14"/>
      <c r="E21" s="29"/>
      <c r="F21" s="29"/>
      <c r="G21" s="29"/>
      <c r="H21" s="51"/>
    </row>
    <row r="22" spans="1:9" ht="18.75" x14ac:dyDescent="0.3">
      <c r="D22" s="1"/>
      <c r="E22" s="25"/>
      <c r="F22" s="25"/>
      <c r="G22" s="25"/>
      <c r="H22" s="51"/>
    </row>
    <row r="23" spans="1:9" ht="18.75" x14ac:dyDescent="0.3">
      <c r="D23" s="1"/>
      <c r="E23" s="25"/>
      <c r="F23" s="25"/>
      <c r="G23" s="25"/>
      <c r="H23" s="51"/>
    </row>
    <row r="24" spans="1:9" ht="18.75" x14ac:dyDescent="0.3">
      <c r="D24" s="1"/>
      <c r="E24" s="25"/>
      <c r="F24" s="25"/>
      <c r="G24" s="25"/>
      <c r="H24" s="51"/>
    </row>
    <row r="25" spans="1:9" ht="15.75" customHeight="1" x14ac:dyDescent="0.3">
      <c r="D25" s="1"/>
      <c r="E25" s="25"/>
      <c r="F25" s="25"/>
      <c r="G25" s="25"/>
      <c r="H25" s="51"/>
    </row>
    <row r="26" spans="1:9" ht="15.75" customHeight="1" x14ac:dyDescent="0.3">
      <c r="E26" s="25"/>
      <c r="F26" s="25"/>
      <c r="G26" s="25"/>
    </row>
    <row r="27" spans="1:9" ht="15.75" customHeight="1" x14ac:dyDescent="0.3">
      <c r="E27" s="25"/>
      <c r="F27" s="25"/>
      <c r="G27" s="25"/>
    </row>
    <row r="28" spans="1:9" ht="15.75" customHeight="1" x14ac:dyDescent="0.3">
      <c r="E28" s="28"/>
      <c r="F28" s="28"/>
      <c r="G28" s="29"/>
    </row>
    <row r="29" spans="1:9" ht="15.75" customHeight="1" x14ac:dyDescent="0.3">
      <c r="E29" s="26"/>
      <c r="F29" s="26"/>
      <c r="G29" s="26"/>
    </row>
    <row r="30" spans="1:9" ht="15.75" customHeight="1" x14ac:dyDescent="0.3">
      <c r="E30" s="25"/>
      <c r="F30" s="25"/>
      <c r="G30" s="25"/>
    </row>
    <row r="31" spans="1:9" ht="15.75" customHeight="1" x14ac:dyDescent="0.3">
      <c r="E31" s="25"/>
      <c r="F31" s="25"/>
      <c r="G31" s="25"/>
    </row>
    <row r="32" spans="1:9" ht="15.75" customHeight="1" x14ac:dyDescent="0.3">
      <c r="E32" s="25"/>
      <c r="F32" s="25"/>
      <c r="G32" s="25"/>
    </row>
    <row r="33" spans="5:7" ht="15.75" customHeight="1" x14ac:dyDescent="0.3">
      <c r="E33" s="25"/>
      <c r="F33" s="25"/>
      <c r="G33" s="25"/>
    </row>
    <row r="34" spans="5:7" ht="15.75" customHeight="1" x14ac:dyDescent="0.3">
      <c r="E34" s="25"/>
      <c r="F34" s="25"/>
      <c r="G34" s="25"/>
    </row>
    <row r="35" spans="5:7" ht="15.75" customHeight="1" x14ac:dyDescent="0.3">
      <c r="E35" s="28"/>
      <c r="F35" s="28"/>
      <c r="G35" s="28"/>
    </row>
    <row r="36" spans="5:7" ht="15.75" customHeight="1" x14ac:dyDescent="0.3">
      <c r="E36" s="27"/>
      <c r="F36" s="27"/>
      <c r="G36" s="27"/>
    </row>
    <row r="37" spans="5:7" ht="15.75" customHeight="1" x14ac:dyDescent="0.3">
      <c r="E37" s="27"/>
      <c r="F37" s="27"/>
      <c r="G37" s="27"/>
    </row>
    <row r="38" spans="5:7" ht="15.75" customHeight="1" x14ac:dyDescent="0.25"/>
    <row r="39" spans="5:7" ht="15.75" customHeight="1" x14ac:dyDescent="0.25"/>
    <row r="40" spans="5:7" ht="15.75" customHeight="1" x14ac:dyDescent="0.25">
      <c r="E40" s="24"/>
      <c r="F40" s="24"/>
      <c r="G40" s="24"/>
    </row>
    <row r="41" spans="5:7" ht="15.75" customHeight="1" x14ac:dyDescent="0.25"/>
    <row r="42" spans="5:7" ht="15.75" customHeight="1" x14ac:dyDescent="0.25"/>
    <row r="43" spans="5:7" ht="15.75" customHeight="1" x14ac:dyDescent="0.25"/>
    <row r="44" spans="5:7" ht="15.75" customHeight="1" x14ac:dyDescent="0.25"/>
    <row r="45" spans="5:7" ht="15.75" customHeight="1" x14ac:dyDescent="0.25"/>
    <row r="46" spans="5:7" ht="15.75" customHeight="1" x14ac:dyDescent="0.25"/>
    <row r="47" spans="5:7" ht="15.75" customHeight="1" x14ac:dyDescent="0.25"/>
    <row r="48" spans="5: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3">
    <mergeCell ref="A2:H2"/>
    <mergeCell ref="A3:H3"/>
    <mergeCell ref="A6:H6"/>
    <mergeCell ref="A16:D16"/>
    <mergeCell ref="D8:D9"/>
    <mergeCell ref="G8:H8"/>
    <mergeCell ref="E8:F8"/>
    <mergeCell ref="A8:A9"/>
    <mergeCell ref="B8:B9"/>
    <mergeCell ref="C8:C9"/>
    <mergeCell ref="B10:B15"/>
    <mergeCell ref="C10:C13"/>
    <mergeCell ref="C14:C15"/>
  </mergeCells>
  <pageMargins left="0.51181102362204722" right="0.31496062992125984" top="0.98425196850393704" bottom="0.74803149606299213" header="0" footer="0"/>
  <pageSetup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sheetPr>
  <dimension ref="A1:H1004"/>
  <sheetViews>
    <sheetView showGridLines="0" zoomScaleNormal="100" workbookViewId="0">
      <selection activeCell="A6" sqref="A6:H6"/>
    </sheetView>
  </sheetViews>
  <sheetFormatPr baseColWidth="10" defaultColWidth="14.42578125" defaultRowHeight="15" customHeight="1" x14ac:dyDescent="0.25"/>
  <cols>
    <col min="1" max="1" width="33.28515625" style="96" bestFit="1" customWidth="1"/>
    <col min="2" max="2" width="14.42578125" style="96" customWidth="1"/>
    <col min="3" max="3" width="17" style="96" customWidth="1"/>
    <col min="4" max="4" width="48.7109375" customWidth="1"/>
    <col min="5" max="6" width="17" bestFit="1" customWidth="1"/>
    <col min="7" max="7" width="16.85546875" customWidth="1"/>
    <col min="8" max="8" width="14.28515625" style="49" customWidth="1"/>
    <col min="9" max="14" width="10.7109375" customWidth="1"/>
  </cols>
  <sheetData>
    <row r="1" spans="1:8" s="96" customFormat="1" ht="15" customHeight="1" x14ac:dyDescent="0.25">
      <c r="H1" s="49"/>
    </row>
    <row r="2" spans="1:8" s="96" customFormat="1" ht="15" customHeight="1" x14ac:dyDescent="0.3">
      <c r="A2" s="392" t="s">
        <v>148</v>
      </c>
      <c r="B2" s="392"/>
      <c r="C2" s="392"/>
      <c r="D2" s="392"/>
      <c r="E2" s="392"/>
      <c r="F2" s="392"/>
      <c r="G2" s="392"/>
      <c r="H2" s="392"/>
    </row>
    <row r="3" spans="1:8" s="96" customFormat="1" ht="15" customHeight="1" x14ac:dyDescent="0.25">
      <c r="A3" s="393" t="s">
        <v>451</v>
      </c>
      <c r="B3" s="393"/>
      <c r="C3" s="393"/>
      <c r="D3" s="393"/>
      <c r="E3" s="393"/>
      <c r="F3" s="393"/>
      <c r="G3" s="393"/>
      <c r="H3" s="393"/>
    </row>
    <row r="5" spans="1:8" s="96" customFormat="1" ht="15" customHeight="1" x14ac:dyDescent="0.25">
      <c r="H5" s="49"/>
    </row>
    <row r="6" spans="1:8" s="96" customFormat="1" ht="18" customHeight="1" x14ac:dyDescent="0.25">
      <c r="A6" s="414" t="s">
        <v>415</v>
      </c>
      <c r="B6" s="414"/>
      <c r="C6" s="414"/>
      <c r="D6" s="414"/>
      <c r="E6" s="414"/>
      <c r="F6" s="414"/>
      <c r="G6" s="414"/>
      <c r="H6" s="414"/>
    </row>
    <row r="7" spans="1:8" ht="15.75" thickBot="1" x14ac:dyDescent="0.3"/>
    <row r="8" spans="1:8" ht="15.75" x14ac:dyDescent="0.25">
      <c r="A8" s="416" t="s">
        <v>0</v>
      </c>
      <c r="B8" s="520" t="s">
        <v>347</v>
      </c>
      <c r="C8" s="520" t="s">
        <v>348</v>
      </c>
      <c r="D8" s="418" t="s">
        <v>1</v>
      </c>
      <c r="E8" s="420" t="s">
        <v>2</v>
      </c>
      <c r="F8" s="420"/>
      <c r="G8" s="420" t="s">
        <v>138</v>
      </c>
      <c r="H8" s="523"/>
    </row>
    <row r="9" spans="1:8" ht="35.25" customHeight="1" thickBot="1" x14ac:dyDescent="0.3">
      <c r="A9" s="524"/>
      <c r="B9" s="521"/>
      <c r="C9" s="521"/>
      <c r="D9" s="425"/>
      <c r="E9" s="185" t="s">
        <v>4</v>
      </c>
      <c r="F9" s="185" t="s">
        <v>5</v>
      </c>
      <c r="G9" s="185" t="s">
        <v>6</v>
      </c>
      <c r="H9" s="186" t="s">
        <v>7</v>
      </c>
    </row>
    <row r="10" spans="1:8" ht="24" customHeight="1" x14ac:dyDescent="0.25">
      <c r="A10" s="240" t="s">
        <v>273</v>
      </c>
      <c r="B10" s="522" t="s">
        <v>389</v>
      </c>
      <c r="C10" s="522" t="s">
        <v>354</v>
      </c>
      <c r="D10" s="319" t="s">
        <v>274</v>
      </c>
      <c r="E10" s="176">
        <v>109978100</v>
      </c>
      <c r="F10" s="176">
        <v>109978100</v>
      </c>
      <c r="G10" s="175">
        <v>15868389.050000001</v>
      </c>
      <c r="H10" s="177">
        <f>G10/F10</f>
        <v>0.14428680846459432</v>
      </c>
    </row>
    <row r="11" spans="1:8" s="96" customFormat="1" ht="24" customHeight="1" x14ac:dyDescent="0.25">
      <c r="A11" s="241" t="s">
        <v>275</v>
      </c>
      <c r="B11" s="437"/>
      <c r="C11" s="437"/>
      <c r="D11" s="320" t="s">
        <v>276</v>
      </c>
      <c r="E11" s="152">
        <v>11691900</v>
      </c>
      <c r="F11" s="152">
        <v>11691900</v>
      </c>
      <c r="G11" s="178">
        <v>969760.97</v>
      </c>
      <c r="H11" s="170">
        <f t="shared" ref="H11:H12" si="0">G11/F11</f>
        <v>8.2942975051103748E-2</v>
      </c>
    </row>
    <row r="12" spans="1:8" s="96" customFormat="1" ht="27" customHeight="1" thickBot="1" x14ac:dyDescent="0.3">
      <c r="A12" s="244" t="s">
        <v>277</v>
      </c>
      <c r="B12" s="439"/>
      <c r="C12" s="439"/>
      <c r="D12" s="343" t="s">
        <v>278</v>
      </c>
      <c r="E12" s="173">
        <v>30643581</v>
      </c>
      <c r="F12" s="173">
        <v>30643581</v>
      </c>
      <c r="G12" s="187">
        <v>2268352.04</v>
      </c>
      <c r="H12" s="174">
        <f t="shared" si="0"/>
        <v>7.4023725882428684E-2</v>
      </c>
    </row>
    <row r="13" spans="1:8" ht="26.25" customHeight="1" thickBot="1" x14ac:dyDescent="0.3">
      <c r="A13" s="410" t="s">
        <v>24</v>
      </c>
      <c r="B13" s="411"/>
      <c r="C13" s="411"/>
      <c r="D13" s="412"/>
      <c r="E13" s="188">
        <f>SUM(E10:E12)</f>
        <v>152313581</v>
      </c>
      <c r="F13" s="188">
        <f t="shared" ref="F13:G13" si="1">SUM(F10:F12)</f>
        <v>152313581</v>
      </c>
      <c r="G13" s="188">
        <f t="shared" si="1"/>
        <v>19106502.059999999</v>
      </c>
      <c r="H13" s="189">
        <f>G13/F13</f>
        <v>0.12544188072106321</v>
      </c>
    </row>
    <row r="14" spans="1:8" x14ac:dyDescent="0.25">
      <c r="A14" s="98" t="s">
        <v>423</v>
      </c>
      <c r="B14" s="98"/>
      <c r="C14" s="98"/>
      <c r="D14" s="1"/>
      <c r="E14" s="10"/>
      <c r="F14" s="10"/>
      <c r="G14" s="10"/>
      <c r="H14" s="55"/>
    </row>
    <row r="15" spans="1:8" ht="15.75" x14ac:dyDescent="0.25">
      <c r="D15" s="1"/>
      <c r="E15" s="15"/>
      <c r="F15" s="15"/>
      <c r="G15" s="15"/>
      <c r="H15" s="52"/>
    </row>
    <row r="16" spans="1:8" x14ac:dyDescent="0.25">
      <c r="D16" s="1"/>
      <c r="E16" s="2"/>
      <c r="F16" s="2"/>
      <c r="G16" s="2"/>
      <c r="H16" s="51"/>
    </row>
    <row r="17" spans="4:8" x14ac:dyDescent="0.25">
      <c r="D17" s="1"/>
      <c r="E17" s="2"/>
      <c r="F17" s="2"/>
      <c r="G17" s="2"/>
      <c r="H17" s="51"/>
    </row>
    <row r="18" spans="4:8" x14ac:dyDescent="0.25">
      <c r="D18" s="1"/>
      <c r="E18" s="10"/>
      <c r="F18" s="10"/>
      <c r="G18" s="10"/>
      <c r="H18" s="55"/>
    </row>
    <row r="19" spans="4:8" x14ac:dyDescent="0.25">
      <c r="D19" s="1"/>
      <c r="E19" s="10"/>
      <c r="F19" s="10"/>
      <c r="G19" s="10"/>
      <c r="H19" s="55"/>
    </row>
    <row r="20" spans="4:8" x14ac:dyDescent="0.25">
      <c r="D20" s="1"/>
      <c r="E20" s="10"/>
      <c r="F20" s="10"/>
      <c r="G20" s="10"/>
      <c r="H20" s="55"/>
    </row>
    <row r="21" spans="4:8" x14ac:dyDescent="0.25">
      <c r="D21" s="1"/>
      <c r="E21" s="10"/>
      <c r="F21" s="10"/>
      <c r="G21" s="10"/>
      <c r="H21" s="55"/>
    </row>
    <row r="22" spans="4:8" x14ac:dyDescent="0.25">
      <c r="D22" s="1"/>
      <c r="E22" s="10"/>
      <c r="F22" s="10"/>
      <c r="G22" s="10"/>
      <c r="H22" s="55"/>
    </row>
    <row r="23" spans="4:8" x14ac:dyDescent="0.25">
      <c r="D23" s="1"/>
      <c r="E23" s="10"/>
      <c r="F23" s="10"/>
      <c r="G23" s="10"/>
      <c r="H23" s="55"/>
    </row>
    <row r="24" spans="4:8" x14ac:dyDescent="0.25">
      <c r="D24" s="1"/>
      <c r="E24" s="10"/>
      <c r="F24" s="10"/>
      <c r="G24" s="10"/>
      <c r="H24" s="55"/>
    </row>
    <row r="25" spans="4:8" ht="15.75" customHeight="1" x14ac:dyDescent="0.25">
      <c r="D25" s="1"/>
      <c r="E25" s="10"/>
      <c r="F25" s="10"/>
      <c r="G25" s="10"/>
      <c r="H25" s="55"/>
    </row>
    <row r="26" spans="4:8" ht="15.75" customHeight="1" x14ac:dyDescent="0.25"/>
    <row r="27" spans="4:8" ht="15.75" customHeight="1" x14ac:dyDescent="0.25"/>
    <row r="28" spans="4:8" ht="15.75" customHeight="1" x14ac:dyDescent="0.25"/>
    <row r="29" spans="4:8" ht="15.75" customHeight="1" x14ac:dyDescent="0.25"/>
    <row r="30" spans="4:8" ht="15.75" customHeight="1" x14ac:dyDescent="0.25"/>
    <row r="31" spans="4:8" ht="15.75" customHeight="1" x14ac:dyDescent="0.25"/>
    <row r="32" spans="4: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2">
    <mergeCell ref="B10:B12"/>
    <mergeCell ref="C10:C12"/>
    <mergeCell ref="A13:D13"/>
    <mergeCell ref="E8:F8"/>
    <mergeCell ref="G8:H8"/>
    <mergeCell ref="D8:D9"/>
    <mergeCell ref="A8:A9"/>
    <mergeCell ref="A2:H2"/>
    <mergeCell ref="A3:H3"/>
    <mergeCell ref="A6:H6"/>
    <mergeCell ref="B8:B9"/>
    <mergeCell ref="C8:C9"/>
  </mergeCells>
  <pageMargins left="0.51181102362204722" right="0.31496062992125984" top="0.98425196850393704" bottom="0.74803149606299213" header="0" footer="0"/>
  <pageSetup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O979"/>
  <sheetViews>
    <sheetView showGridLines="0" zoomScaleNormal="100" workbookViewId="0">
      <selection activeCell="A6" sqref="A6:H6"/>
    </sheetView>
  </sheetViews>
  <sheetFormatPr baseColWidth="10" defaultColWidth="14.42578125" defaultRowHeight="15" customHeight="1" x14ac:dyDescent="0.25"/>
  <cols>
    <col min="1" max="1" width="33.42578125" style="96" customWidth="1"/>
    <col min="2" max="2" width="14.5703125" style="96" customWidth="1"/>
    <col min="3" max="3" width="20.7109375" style="96" customWidth="1"/>
    <col min="4" max="4" width="48.28515625" customWidth="1"/>
    <col min="5" max="5" width="15.7109375" bestFit="1" customWidth="1"/>
    <col min="6" max="6" width="17.28515625" bestFit="1" customWidth="1"/>
    <col min="7" max="7" width="18.140625" customWidth="1"/>
    <col min="8" max="8" width="12.5703125" style="49" customWidth="1"/>
    <col min="9" max="15" width="10.7109375" customWidth="1"/>
  </cols>
  <sheetData>
    <row r="1" spans="1:15" s="96" customFormat="1" ht="15" customHeight="1" x14ac:dyDescent="0.25">
      <c r="H1" s="49"/>
    </row>
    <row r="2" spans="1:15" s="96" customFormat="1" ht="15" customHeight="1" x14ac:dyDescent="0.3">
      <c r="A2" s="426" t="s">
        <v>148</v>
      </c>
      <c r="B2" s="426"/>
      <c r="C2" s="426"/>
      <c r="D2" s="426"/>
      <c r="E2" s="426"/>
      <c r="F2" s="426"/>
      <c r="G2" s="426"/>
      <c r="H2" s="426"/>
    </row>
    <row r="3" spans="1:15" s="96" customFormat="1" ht="15" customHeight="1" x14ac:dyDescent="0.25">
      <c r="A3" s="393" t="s">
        <v>451</v>
      </c>
      <c r="B3" s="393"/>
      <c r="C3" s="393"/>
      <c r="D3" s="393"/>
      <c r="E3" s="393"/>
      <c r="F3" s="393"/>
      <c r="G3" s="393"/>
      <c r="H3" s="393"/>
    </row>
    <row r="5" spans="1:15" s="96" customFormat="1" ht="15" customHeight="1" x14ac:dyDescent="0.25">
      <c r="H5" s="49"/>
    </row>
    <row r="6" spans="1:15" s="96" customFormat="1" ht="20.25" customHeight="1" x14ac:dyDescent="0.25">
      <c r="A6" s="414" t="s">
        <v>414</v>
      </c>
      <c r="B6" s="414"/>
      <c r="C6" s="414"/>
      <c r="D6" s="414"/>
      <c r="E6" s="414"/>
      <c r="F6" s="414"/>
      <c r="G6" s="414"/>
      <c r="H6" s="414"/>
    </row>
    <row r="7" spans="1:15" ht="15.75" thickBot="1" x14ac:dyDescent="0.3"/>
    <row r="8" spans="1:15" ht="15.75" x14ac:dyDescent="0.25">
      <c r="A8" s="416" t="s">
        <v>0</v>
      </c>
      <c r="B8" s="520" t="s">
        <v>347</v>
      </c>
      <c r="C8" s="520" t="s">
        <v>348</v>
      </c>
      <c r="D8" s="418" t="s">
        <v>1</v>
      </c>
      <c r="E8" s="420" t="s">
        <v>2</v>
      </c>
      <c r="F8" s="420"/>
      <c r="G8" s="420" t="s">
        <v>138</v>
      </c>
      <c r="H8" s="523"/>
    </row>
    <row r="9" spans="1:15" ht="35.25" customHeight="1" thickBot="1" x14ac:dyDescent="0.3">
      <c r="A9" s="524"/>
      <c r="B9" s="521"/>
      <c r="C9" s="521"/>
      <c r="D9" s="419"/>
      <c r="E9" s="185" t="s">
        <v>4</v>
      </c>
      <c r="F9" s="185" t="s">
        <v>5</v>
      </c>
      <c r="G9" s="185" t="s">
        <v>6</v>
      </c>
      <c r="H9" s="186" t="s">
        <v>7</v>
      </c>
    </row>
    <row r="10" spans="1:15" ht="23.25" customHeight="1" x14ac:dyDescent="0.25">
      <c r="A10" s="240" t="s">
        <v>310</v>
      </c>
      <c r="B10" s="522" t="s">
        <v>390</v>
      </c>
      <c r="C10" s="522" t="s">
        <v>354</v>
      </c>
      <c r="D10" s="344" t="s">
        <v>45</v>
      </c>
      <c r="E10" s="176">
        <v>20523952</v>
      </c>
      <c r="F10" s="175">
        <v>20523952</v>
      </c>
      <c r="G10" s="176">
        <v>3119755.64</v>
      </c>
      <c r="H10" s="177">
        <f t="shared" ref="H10:H15" si="0">G10/F10</f>
        <v>0.1520056000910546</v>
      </c>
    </row>
    <row r="11" spans="1:15" ht="47.25" x14ac:dyDescent="0.25">
      <c r="A11" s="241" t="s">
        <v>309</v>
      </c>
      <c r="B11" s="437"/>
      <c r="C11" s="437"/>
      <c r="D11" s="329" t="s">
        <v>298</v>
      </c>
      <c r="E11" s="152">
        <v>2320026</v>
      </c>
      <c r="F11" s="178">
        <v>2320026</v>
      </c>
      <c r="G11" s="152">
        <v>210586.7</v>
      </c>
      <c r="H11" s="177">
        <f t="shared" si="0"/>
        <v>9.0769112070295768E-2</v>
      </c>
    </row>
    <row r="12" spans="1:15" ht="37.5" customHeight="1" x14ac:dyDescent="0.25">
      <c r="A12" s="241" t="s">
        <v>311</v>
      </c>
      <c r="B12" s="437"/>
      <c r="C12" s="437"/>
      <c r="D12" s="329" t="s">
        <v>299</v>
      </c>
      <c r="E12" s="152">
        <v>7302156</v>
      </c>
      <c r="F12" s="178">
        <v>7302156</v>
      </c>
      <c r="G12" s="152">
        <v>1266389.75</v>
      </c>
      <c r="H12" s="170">
        <f t="shared" si="0"/>
        <v>0.173426827638303</v>
      </c>
    </row>
    <row r="13" spans="1:15" ht="36" customHeight="1" x14ac:dyDescent="0.25">
      <c r="A13" s="241" t="s">
        <v>312</v>
      </c>
      <c r="B13" s="437"/>
      <c r="C13" s="437"/>
      <c r="D13" s="329" t="s">
        <v>300</v>
      </c>
      <c r="E13" s="152">
        <v>2649207</v>
      </c>
      <c r="F13" s="178">
        <v>2649207</v>
      </c>
      <c r="G13" s="152">
        <v>204483.38</v>
      </c>
      <c r="H13" s="170">
        <f t="shared" si="0"/>
        <v>7.7186637359783511E-2</v>
      </c>
    </row>
    <row r="14" spans="1:15" ht="38.25" customHeight="1" x14ac:dyDescent="0.25">
      <c r="A14" s="241" t="s">
        <v>313</v>
      </c>
      <c r="B14" s="437"/>
      <c r="C14" s="437"/>
      <c r="D14" s="329" t="s">
        <v>189</v>
      </c>
      <c r="E14" s="152">
        <v>15161333</v>
      </c>
      <c r="F14" s="178">
        <v>15161333</v>
      </c>
      <c r="G14" s="152">
        <v>1307910.45</v>
      </c>
      <c r="H14" s="170">
        <f t="shared" si="0"/>
        <v>8.6266191106019505E-2</v>
      </c>
      <c r="I14" s="1"/>
      <c r="J14" s="1"/>
      <c r="K14" s="1"/>
      <c r="L14" s="1"/>
      <c r="M14" s="1"/>
      <c r="N14" s="1"/>
      <c r="O14" s="1"/>
    </row>
    <row r="15" spans="1:15" ht="55.5" customHeight="1" thickBot="1" x14ac:dyDescent="0.3">
      <c r="A15" s="244" t="s">
        <v>314</v>
      </c>
      <c r="B15" s="439"/>
      <c r="C15" s="232" t="s">
        <v>391</v>
      </c>
      <c r="D15" s="342" t="s">
        <v>301</v>
      </c>
      <c r="E15" s="173">
        <v>10464826</v>
      </c>
      <c r="F15" s="187">
        <v>10464826</v>
      </c>
      <c r="G15" s="173">
        <v>1602213.1</v>
      </c>
      <c r="H15" s="174">
        <f t="shared" si="0"/>
        <v>0.15310460967052869</v>
      </c>
    </row>
    <row r="16" spans="1:15" ht="20.25" customHeight="1" thickBot="1" x14ac:dyDescent="0.3">
      <c r="A16" s="525" t="s">
        <v>24</v>
      </c>
      <c r="B16" s="526"/>
      <c r="C16" s="526"/>
      <c r="D16" s="526"/>
      <c r="E16" s="188">
        <f>SUM(E10:E15)</f>
        <v>58421500</v>
      </c>
      <c r="F16" s="188">
        <f t="shared" ref="F16:G16" si="1">SUM(F10:F15)</f>
        <v>58421500</v>
      </c>
      <c r="G16" s="188">
        <f t="shared" si="1"/>
        <v>7711339.0199999996</v>
      </c>
      <c r="H16" s="189">
        <f>+G16/F16</f>
        <v>0.13199488236351342</v>
      </c>
    </row>
    <row r="17" spans="1:8" ht="13.5" customHeight="1" x14ac:dyDescent="0.25">
      <c r="A17" s="98" t="s">
        <v>423</v>
      </c>
      <c r="C17" s="98"/>
      <c r="D17" s="1"/>
      <c r="E17" s="10"/>
      <c r="F17" s="10"/>
      <c r="G17" s="10"/>
      <c r="H17" s="55"/>
    </row>
    <row r="18" spans="1:8" ht="33.75" customHeight="1" x14ac:dyDescent="0.25">
      <c r="D18" s="1"/>
      <c r="E18" s="6"/>
      <c r="F18" s="6"/>
      <c r="G18" s="6"/>
      <c r="H18" s="50"/>
    </row>
    <row r="19" spans="1:8" ht="15.75" customHeight="1" x14ac:dyDescent="0.25">
      <c r="D19" s="1"/>
      <c r="E19" s="10"/>
      <c r="F19" s="10"/>
      <c r="G19" s="10"/>
      <c r="H19" s="55"/>
    </row>
    <row r="20" spans="1:8" ht="15.75" customHeight="1" x14ac:dyDescent="0.25"/>
    <row r="21" spans="1:8" ht="15.75" customHeight="1" x14ac:dyDescent="0.25"/>
    <row r="22" spans="1:8" ht="15.75" customHeight="1" x14ac:dyDescent="0.25"/>
    <row r="23" spans="1:8" ht="15.75" customHeight="1" x14ac:dyDescent="0.25"/>
    <row r="24" spans="1:8" ht="15.75" customHeight="1" x14ac:dyDescent="0.25"/>
    <row r="25" spans="1:8" ht="15.75" customHeight="1" x14ac:dyDescent="0.25"/>
    <row r="26" spans="1:8" ht="15.75" customHeight="1" x14ac:dyDescent="0.25"/>
    <row r="27" spans="1:8" ht="15.75" customHeight="1" x14ac:dyDescent="0.25"/>
    <row r="28" spans="1:8" ht="15.75" customHeight="1" x14ac:dyDescent="0.25"/>
    <row r="29" spans="1:8" ht="15.75" customHeight="1" x14ac:dyDescent="0.25"/>
    <row r="30" spans="1:8" ht="15.75" customHeight="1" x14ac:dyDescent="0.25"/>
    <row r="31" spans="1:8" ht="15.75" customHeight="1" x14ac:dyDescent="0.25"/>
    <row r="32" spans="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sheetData>
  <mergeCells count="12">
    <mergeCell ref="A2:H2"/>
    <mergeCell ref="A3:H3"/>
    <mergeCell ref="A16:D16"/>
    <mergeCell ref="A6:H6"/>
    <mergeCell ref="D8:D9"/>
    <mergeCell ref="A8:A9"/>
    <mergeCell ref="E8:F8"/>
    <mergeCell ref="G8:H8"/>
    <mergeCell ref="B8:B9"/>
    <mergeCell ref="C8:C9"/>
    <mergeCell ref="B10:B15"/>
    <mergeCell ref="C10:C14"/>
  </mergeCells>
  <pageMargins left="0.51181102362204722" right="0.31496062992125984" top="0.98425196850393704" bottom="0.74803149606299213" header="0" footer="0"/>
  <pageSetup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1E4E79"/>
  </sheetPr>
  <dimension ref="A1:R997"/>
  <sheetViews>
    <sheetView showGridLines="0" zoomScale="110" zoomScaleNormal="110" workbookViewId="0">
      <selection activeCell="A6" sqref="A6:H6"/>
    </sheetView>
  </sheetViews>
  <sheetFormatPr baseColWidth="10" defaultColWidth="14.42578125" defaultRowHeight="15" customHeight="1" x14ac:dyDescent="0.25"/>
  <cols>
    <col min="1" max="1" width="33.7109375" style="96" customWidth="1"/>
    <col min="2" max="2" width="16.42578125" style="96" customWidth="1"/>
    <col min="3" max="3" width="16.7109375" style="96" bestFit="1" customWidth="1"/>
    <col min="4" max="4" width="56.85546875" customWidth="1"/>
    <col min="5" max="5" width="16.85546875" customWidth="1"/>
    <col min="6" max="6" width="16.42578125" bestFit="1" customWidth="1"/>
    <col min="7" max="7" width="15.7109375" bestFit="1" customWidth="1"/>
    <col min="8" max="8" width="12.7109375" style="49" customWidth="1"/>
    <col min="9" max="18" width="10.7109375" customWidth="1"/>
  </cols>
  <sheetData>
    <row r="1" spans="1:18" s="96" customFormat="1" ht="15" customHeight="1" x14ac:dyDescent="0.25">
      <c r="H1" s="49"/>
    </row>
    <row r="2" spans="1:18" s="96" customFormat="1" ht="15" customHeight="1" x14ac:dyDescent="0.3">
      <c r="A2" s="426" t="s">
        <v>148</v>
      </c>
      <c r="B2" s="426"/>
      <c r="C2" s="426"/>
      <c r="D2" s="426"/>
      <c r="E2" s="426"/>
      <c r="F2" s="426"/>
      <c r="G2" s="426"/>
      <c r="H2" s="426"/>
    </row>
    <row r="3" spans="1:18" s="96" customFormat="1" ht="15" customHeight="1" x14ac:dyDescent="0.25">
      <c r="A3" s="393" t="s">
        <v>451</v>
      </c>
      <c r="B3" s="393"/>
      <c r="C3" s="393"/>
      <c r="D3" s="393"/>
      <c r="E3" s="393"/>
      <c r="F3" s="393"/>
      <c r="G3" s="393"/>
      <c r="H3" s="393"/>
    </row>
    <row r="5" spans="1:18" s="96" customFormat="1" ht="15" customHeight="1" x14ac:dyDescent="0.25">
      <c r="H5" s="49"/>
    </row>
    <row r="6" spans="1:18" s="96" customFormat="1" ht="16.5" customHeight="1" x14ac:dyDescent="0.25">
      <c r="A6" s="414" t="s">
        <v>400</v>
      </c>
      <c r="B6" s="414"/>
      <c r="C6" s="414"/>
      <c r="D6" s="414"/>
      <c r="E6" s="414"/>
      <c r="F6" s="414"/>
      <c r="G6" s="414"/>
      <c r="H6" s="414"/>
    </row>
    <row r="7" spans="1:18" ht="15.75" thickBot="1" x14ac:dyDescent="0.3"/>
    <row r="8" spans="1:18" ht="20.25" customHeight="1" x14ac:dyDescent="0.25">
      <c r="A8" s="534" t="s">
        <v>0</v>
      </c>
      <c r="B8" s="536" t="s">
        <v>347</v>
      </c>
      <c r="C8" s="536" t="s">
        <v>348</v>
      </c>
      <c r="D8" s="530" t="s">
        <v>1</v>
      </c>
      <c r="E8" s="532" t="s">
        <v>2</v>
      </c>
      <c r="F8" s="435"/>
      <c r="G8" s="532" t="s">
        <v>138</v>
      </c>
      <c r="H8" s="533"/>
    </row>
    <row r="9" spans="1:18" ht="38.25" customHeight="1" thickBot="1" x14ac:dyDescent="0.3">
      <c r="A9" s="535"/>
      <c r="B9" s="537"/>
      <c r="C9" s="537"/>
      <c r="D9" s="531"/>
      <c r="E9" s="133" t="s">
        <v>4</v>
      </c>
      <c r="F9" s="133" t="s">
        <v>5</v>
      </c>
      <c r="G9" s="133" t="s">
        <v>6</v>
      </c>
      <c r="H9" s="145" t="s">
        <v>7</v>
      </c>
    </row>
    <row r="10" spans="1:18" s="96" customFormat="1" ht="22.5" customHeight="1" x14ac:dyDescent="0.25">
      <c r="A10" s="246" t="s">
        <v>286</v>
      </c>
      <c r="B10" s="538" t="s">
        <v>392</v>
      </c>
      <c r="C10" s="538" t="s">
        <v>354</v>
      </c>
      <c r="D10" s="345" t="s">
        <v>197</v>
      </c>
      <c r="E10" s="247">
        <v>25715751</v>
      </c>
      <c r="F10" s="247">
        <v>25715751</v>
      </c>
      <c r="G10" s="247">
        <v>1071179.23</v>
      </c>
      <c r="H10" s="248">
        <f t="shared" ref="H10:H14" si="0">G10/F10</f>
        <v>4.1654596437801873E-2</v>
      </c>
    </row>
    <row r="11" spans="1:18" ht="23.25" customHeight="1" x14ac:dyDescent="0.25">
      <c r="A11" s="241" t="s">
        <v>285</v>
      </c>
      <c r="B11" s="437"/>
      <c r="C11" s="437"/>
      <c r="D11" s="320" t="s">
        <v>327</v>
      </c>
      <c r="E11" s="152">
        <v>11662800</v>
      </c>
      <c r="F11" s="152">
        <v>11662800</v>
      </c>
      <c r="G11" s="152">
        <v>330339.20000000001</v>
      </c>
      <c r="H11" s="170">
        <f t="shared" si="0"/>
        <v>2.8324176012621327E-2</v>
      </c>
      <c r="I11" s="1"/>
      <c r="J11" s="1"/>
      <c r="K11" s="1"/>
      <c r="L11" s="1"/>
      <c r="M11" s="1"/>
      <c r="N11" s="1"/>
      <c r="O11" s="1"/>
      <c r="P11" s="1"/>
      <c r="Q11" s="1"/>
      <c r="R11" s="1"/>
    </row>
    <row r="12" spans="1:18" ht="27" customHeight="1" x14ac:dyDescent="0.25">
      <c r="A12" s="241" t="s">
        <v>287</v>
      </c>
      <c r="B12" s="437"/>
      <c r="C12" s="437"/>
      <c r="D12" s="320" t="s">
        <v>137</v>
      </c>
      <c r="E12" s="152">
        <v>9140555</v>
      </c>
      <c r="F12" s="152">
        <v>9140555</v>
      </c>
      <c r="G12" s="152">
        <v>415017.4</v>
      </c>
      <c r="H12" s="170">
        <f t="shared" si="0"/>
        <v>4.5403960700416988E-2</v>
      </c>
    </row>
    <row r="13" spans="1:18" s="96" customFormat="1" ht="23.25" customHeight="1" x14ac:dyDescent="0.25">
      <c r="A13" s="241" t="s">
        <v>288</v>
      </c>
      <c r="B13" s="437"/>
      <c r="C13" s="437"/>
      <c r="D13" s="320" t="s">
        <v>190</v>
      </c>
      <c r="E13" s="152">
        <v>3633419</v>
      </c>
      <c r="F13" s="152">
        <v>3633419</v>
      </c>
      <c r="G13" s="152">
        <v>100761.87</v>
      </c>
      <c r="H13" s="170">
        <f t="shared" si="0"/>
        <v>2.7731970906741003E-2</v>
      </c>
    </row>
    <row r="14" spans="1:18" ht="25.5" customHeight="1" thickBot="1" x14ac:dyDescent="0.3">
      <c r="A14" s="243" t="s">
        <v>289</v>
      </c>
      <c r="B14" s="438"/>
      <c r="C14" s="438"/>
      <c r="D14" s="346" t="s">
        <v>198</v>
      </c>
      <c r="E14" s="163">
        <v>2971675</v>
      </c>
      <c r="F14" s="163">
        <v>2971675</v>
      </c>
      <c r="G14" s="163">
        <v>41494</v>
      </c>
      <c r="H14" s="182">
        <f t="shared" si="0"/>
        <v>1.3963168919885249E-2</v>
      </c>
    </row>
    <row r="15" spans="1:18" ht="18.75" customHeight="1" thickBot="1" x14ac:dyDescent="0.3">
      <c r="A15" s="527" t="s">
        <v>24</v>
      </c>
      <c r="B15" s="528"/>
      <c r="C15" s="528"/>
      <c r="D15" s="529"/>
      <c r="E15" s="159">
        <f>SUM(E10:E14)</f>
        <v>53124200</v>
      </c>
      <c r="F15" s="159">
        <f t="shared" ref="F15:G15" si="1">SUM(F10:F14)</f>
        <v>53124200</v>
      </c>
      <c r="G15" s="159">
        <f t="shared" si="1"/>
        <v>1958791.7000000002</v>
      </c>
      <c r="H15" s="190">
        <f>G15/F15</f>
        <v>3.687192842433392E-2</v>
      </c>
    </row>
    <row r="16" spans="1:18" x14ac:dyDescent="0.25">
      <c r="A16" s="238" t="s">
        <v>423</v>
      </c>
      <c r="C16" s="238"/>
      <c r="D16" s="238"/>
      <c r="E16" s="146"/>
      <c r="F16" s="146"/>
      <c r="G16" s="147"/>
      <c r="H16" s="148"/>
    </row>
    <row r="17" spans="4:8" ht="15.75" x14ac:dyDescent="0.25">
      <c r="D17" s="1"/>
      <c r="E17" s="16"/>
      <c r="F17" s="16"/>
      <c r="G17" s="16"/>
      <c r="H17" s="56"/>
    </row>
    <row r="18" spans="4:8" ht="15.75" customHeight="1" x14ac:dyDescent="0.25">
      <c r="D18" s="1"/>
      <c r="E18" s="10"/>
      <c r="F18" s="10"/>
      <c r="H18" s="55"/>
    </row>
    <row r="19" spans="4:8" ht="15.75" customHeight="1" x14ac:dyDescent="0.25"/>
    <row r="20" spans="4:8" ht="15.75" customHeight="1" x14ac:dyDescent="0.25"/>
    <row r="21" spans="4:8" ht="15.75" customHeight="1" x14ac:dyDescent="0.25"/>
    <row r="22" spans="4:8" ht="15.75" customHeight="1" x14ac:dyDescent="0.25"/>
    <row r="23" spans="4:8" ht="15.75" customHeight="1" x14ac:dyDescent="0.25"/>
    <row r="24" spans="4:8" ht="15.75" customHeight="1" x14ac:dyDescent="0.25"/>
    <row r="25" spans="4:8" ht="15.75" customHeight="1" x14ac:dyDescent="0.25"/>
    <row r="26" spans="4:8" ht="15.75" customHeight="1" x14ac:dyDescent="0.25"/>
    <row r="27" spans="4:8" ht="15.75" customHeight="1" x14ac:dyDescent="0.25"/>
    <row r="28" spans="4:8" ht="15.75" customHeight="1" x14ac:dyDescent="0.25"/>
    <row r="29" spans="4:8" ht="15.75" customHeight="1" x14ac:dyDescent="0.25"/>
    <row r="30" spans="4:8" ht="15.75" customHeight="1" x14ac:dyDescent="0.25"/>
    <row r="31" spans="4:8" ht="15.75" customHeight="1" x14ac:dyDescent="0.25"/>
    <row r="32" spans="4: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12">
    <mergeCell ref="A2:H2"/>
    <mergeCell ref="A3:H3"/>
    <mergeCell ref="A15:D15"/>
    <mergeCell ref="A6:H6"/>
    <mergeCell ref="D8:D9"/>
    <mergeCell ref="G8:H8"/>
    <mergeCell ref="E8:F8"/>
    <mergeCell ref="A8:A9"/>
    <mergeCell ref="B8:B9"/>
    <mergeCell ref="C8:C9"/>
    <mergeCell ref="B10:B14"/>
    <mergeCell ref="C10:C14"/>
  </mergeCells>
  <pageMargins left="0.51181102362204722" right="0.31496062992125984" top="0.98425196850393704" bottom="0.74803149606299213" header="0" footer="0"/>
  <pageSetup scale="7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1E4E79"/>
  </sheetPr>
  <dimension ref="A1:H963"/>
  <sheetViews>
    <sheetView showGridLines="0" zoomScaleNormal="100" workbookViewId="0">
      <selection activeCell="A6" sqref="A6:H6"/>
    </sheetView>
  </sheetViews>
  <sheetFormatPr baseColWidth="10" defaultColWidth="14.42578125" defaultRowHeight="15" customHeight="1" x14ac:dyDescent="0.25"/>
  <cols>
    <col min="1" max="1" width="33.28515625" style="96" bestFit="1" customWidth="1"/>
    <col min="2" max="2" width="24.85546875" style="96" customWidth="1"/>
    <col min="3" max="3" width="16.7109375" style="96" bestFit="1" customWidth="1"/>
    <col min="4" max="4" width="44.85546875" customWidth="1"/>
    <col min="5" max="6" width="17.28515625" bestFit="1" customWidth="1"/>
    <col min="7" max="7" width="17" customWidth="1"/>
    <col min="8" max="8" width="12.28515625" style="49" customWidth="1"/>
    <col min="9" max="11" width="10.7109375" customWidth="1"/>
  </cols>
  <sheetData>
    <row r="1" spans="1:8" s="96" customFormat="1" ht="15" customHeight="1" x14ac:dyDescent="0.25">
      <c r="H1" s="49"/>
    </row>
    <row r="2" spans="1:8" s="96" customFormat="1" ht="15" customHeight="1" x14ac:dyDescent="0.3">
      <c r="A2" s="392" t="s">
        <v>148</v>
      </c>
      <c r="B2" s="392"/>
      <c r="C2" s="392"/>
      <c r="D2" s="392"/>
      <c r="E2" s="392"/>
      <c r="F2" s="392"/>
      <c r="G2" s="392"/>
      <c r="H2" s="392"/>
    </row>
    <row r="3" spans="1:8" s="96" customFormat="1" ht="15" customHeight="1" x14ac:dyDescent="0.25">
      <c r="A3" s="393" t="s">
        <v>451</v>
      </c>
      <c r="B3" s="393"/>
      <c r="C3" s="393"/>
      <c r="D3" s="393"/>
      <c r="E3" s="393"/>
      <c r="F3" s="393"/>
      <c r="G3" s="393"/>
      <c r="H3" s="393"/>
    </row>
    <row r="5" spans="1:8" s="96" customFormat="1" ht="15" customHeight="1" x14ac:dyDescent="0.25">
      <c r="H5" s="49"/>
    </row>
    <row r="6" spans="1:8" s="96" customFormat="1" ht="17.25" customHeight="1" x14ac:dyDescent="0.25">
      <c r="A6" s="414" t="s">
        <v>401</v>
      </c>
      <c r="B6" s="414"/>
      <c r="C6" s="414"/>
      <c r="D6" s="414"/>
      <c r="E6" s="414"/>
      <c r="F6" s="414"/>
      <c r="G6" s="414"/>
      <c r="H6" s="414"/>
    </row>
    <row r="7" spans="1:8" ht="15.75" thickBot="1" x14ac:dyDescent="0.3"/>
    <row r="8" spans="1:8" ht="21" customHeight="1" x14ac:dyDescent="0.25">
      <c r="A8" s="540" t="s">
        <v>0</v>
      </c>
      <c r="B8" s="545" t="s">
        <v>347</v>
      </c>
      <c r="C8" s="545" t="s">
        <v>348</v>
      </c>
      <c r="D8" s="543" t="s">
        <v>1</v>
      </c>
      <c r="E8" s="433" t="s">
        <v>2</v>
      </c>
      <c r="F8" s="542"/>
      <c r="G8" s="433" t="s">
        <v>138</v>
      </c>
      <c r="H8" s="539"/>
    </row>
    <row r="9" spans="1:8" ht="30" customHeight="1" thickBot="1" x14ac:dyDescent="0.3">
      <c r="A9" s="541"/>
      <c r="B9" s="452"/>
      <c r="C9" s="452"/>
      <c r="D9" s="544"/>
      <c r="E9" s="133" t="s">
        <v>4</v>
      </c>
      <c r="F9" s="133" t="s">
        <v>5</v>
      </c>
      <c r="G9" s="133" t="s">
        <v>6</v>
      </c>
      <c r="H9" s="145" t="s">
        <v>7</v>
      </c>
    </row>
    <row r="10" spans="1:8" ht="33" customHeight="1" x14ac:dyDescent="0.25">
      <c r="A10" s="240" t="s">
        <v>201</v>
      </c>
      <c r="B10" s="546" t="s">
        <v>393</v>
      </c>
      <c r="C10" s="549" t="s">
        <v>354</v>
      </c>
      <c r="D10" s="319" t="s">
        <v>202</v>
      </c>
      <c r="E10" s="175">
        <v>1090259</v>
      </c>
      <c r="F10" s="175">
        <v>1075653</v>
      </c>
      <c r="G10" s="176">
        <v>93447.23</v>
      </c>
      <c r="H10" s="177">
        <f t="shared" ref="H10:H18" si="0">+G10/F10</f>
        <v>8.6874884372562522E-2</v>
      </c>
    </row>
    <row r="11" spans="1:8" s="96" customFormat="1" ht="33" customHeight="1" x14ac:dyDescent="0.25">
      <c r="A11" s="240" t="s">
        <v>203</v>
      </c>
      <c r="B11" s="547"/>
      <c r="C11" s="522"/>
      <c r="D11" s="319" t="s">
        <v>204</v>
      </c>
      <c r="E11" s="175">
        <v>1473062</v>
      </c>
      <c r="F11" s="175">
        <v>1402280</v>
      </c>
      <c r="G11" s="176">
        <v>90316.95</v>
      </c>
      <c r="H11" s="177">
        <f t="shared" si="0"/>
        <v>6.4407215392075765E-2</v>
      </c>
    </row>
    <row r="12" spans="1:8" s="96" customFormat="1" ht="33" customHeight="1" x14ac:dyDescent="0.25">
      <c r="A12" s="240" t="s">
        <v>199</v>
      </c>
      <c r="B12" s="547" t="s">
        <v>380</v>
      </c>
      <c r="C12" s="439" t="s">
        <v>354</v>
      </c>
      <c r="D12" s="319" t="s">
        <v>45</v>
      </c>
      <c r="E12" s="175">
        <v>32642000</v>
      </c>
      <c r="F12" s="175">
        <v>32642000</v>
      </c>
      <c r="G12" s="176">
        <v>4093501.23</v>
      </c>
      <c r="H12" s="177">
        <f t="shared" si="0"/>
        <v>0.12540595643649285</v>
      </c>
    </row>
    <row r="13" spans="1:8" s="96" customFormat="1" ht="33" customHeight="1" x14ac:dyDescent="0.25">
      <c r="A13" s="241" t="s">
        <v>205</v>
      </c>
      <c r="B13" s="547"/>
      <c r="C13" s="550"/>
      <c r="D13" s="320" t="s">
        <v>206</v>
      </c>
      <c r="E13" s="178">
        <v>13812000</v>
      </c>
      <c r="F13" s="178">
        <v>13812000</v>
      </c>
      <c r="G13" s="152">
        <v>525000</v>
      </c>
      <c r="H13" s="170">
        <f t="shared" si="0"/>
        <v>3.8010425716768027E-2</v>
      </c>
    </row>
    <row r="14" spans="1:8" s="96" customFormat="1" ht="33" customHeight="1" x14ac:dyDescent="0.25">
      <c r="A14" s="241" t="s">
        <v>207</v>
      </c>
      <c r="B14" s="547"/>
      <c r="C14" s="550"/>
      <c r="D14" s="320" t="s">
        <v>208</v>
      </c>
      <c r="E14" s="178">
        <v>50000</v>
      </c>
      <c r="F14" s="178">
        <v>50000</v>
      </c>
      <c r="G14" s="152">
        <v>0</v>
      </c>
      <c r="H14" s="170">
        <f t="shared" si="0"/>
        <v>0</v>
      </c>
    </row>
    <row r="15" spans="1:8" s="96" customFormat="1" ht="33" customHeight="1" x14ac:dyDescent="0.25">
      <c r="A15" s="241" t="s">
        <v>209</v>
      </c>
      <c r="B15" s="547"/>
      <c r="C15" s="550"/>
      <c r="D15" s="320" t="s">
        <v>210</v>
      </c>
      <c r="E15" s="178">
        <v>946000</v>
      </c>
      <c r="F15" s="178">
        <v>946000</v>
      </c>
      <c r="G15" s="152">
        <v>228000</v>
      </c>
      <c r="H15" s="170">
        <f t="shared" si="0"/>
        <v>0.24101479915433405</v>
      </c>
    </row>
    <row r="16" spans="1:8" s="96" customFormat="1" ht="33" customHeight="1" x14ac:dyDescent="0.25">
      <c r="A16" s="242" t="s">
        <v>211</v>
      </c>
      <c r="B16" s="547"/>
      <c r="C16" s="550"/>
      <c r="D16" s="347" t="s">
        <v>212</v>
      </c>
      <c r="E16" s="179">
        <v>6000000</v>
      </c>
      <c r="F16" s="179">
        <v>6000000</v>
      </c>
      <c r="G16" s="180">
        <v>0</v>
      </c>
      <c r="H16" s="181">
        <f t="shared" si="0"/>
        <v>0</v>
      </c>
    </row>
    <row r="17" spans="1:8" s="96" customFormat="1" ht="33" customHeight="1" thickBot="1" x14ac:dyDescent="0.3">
      <c r="A17" s="244" t="s">
        <v>200</v>
      </c>
      <c r="B17" s="548"/>
      <c r="C17" s="550"/>
      <c r="D17" s="343" t="s">
        <v>328</v>
      </c>
      <c r="E17" s="187">
        <v>12000000</v>
      </c>
      <c r="F17" s="187">
        <v>12000000</v>
      </c>
      <c r="G17" s="173">
        <v>0</v>
      </c>
      <c r="H17" s="174">
        <f t="shared" si="0"/>
        <v>0</v>
      </c>
    </row>
    <row r="18" spans="1:8" ht="24.75" customHeight="1" thickBot="1" x14ac:dyDescent="0.3">
      <c r="A18" s="525" t="s">
        <v>24</v>
      </c>
      <c r="B18" s="526"/>
      <c r="C18" s="526"/>
      <c r="D18" s="526"/>
      <c r="E18" s="188">
        <f>SUM(E10:E17)</f>
        <v>68013321</v>
      </c>
      <c r="F18" s="188">
        <f t="shared" ref="F18:G18" si="1">SUM(F10:F17)</f>
        <v>67927933</v>
      </c>
      <c r="G18" s="188">
        <f t="shared" si="1"/>
        <v>5030265.41</v>
      </c>
      <c r="H18" s="189">
        <f t="shared" si="0"/>
        <v>7.4052973318060489E-2</v>
      </c>
    </row>
    <row r="19" spans="1:8" ht="15.75" customHeight="1" x14ac:dyDescent="0.25">
      <c r="A19" s="98" t="s">
        <v>423</v>
      </c>
      <c r="D19" s="1"/>
      <c r="E19" s="10"/>
      <c r="F19" s="10"/>
      <c r="G19" s="17"/>
      <c r="H19" s="55"/>
    </row>
    <row r="20" spans="1:8" ht="15.75" customHeight="1" x14ac:dyDescent="0.25">
      <c r="D20" s="1"/>
      <c r="E20" s="10"/>
      <c r="F20" s="10"/>
      <c r="G20" s="17"/>
      <c r="H20" s="55"/>
    </row>
    <row r="21" spans="1:8" ht="15.75" customHeight="1" x14ac:dyDescent="0.25">
      <c r="D21" s="1"/>
      <c r="E21" s="10"/>
      <c r="F21" s="10"/>
      <c r="G21" s="17"/>
      <c r="H21" s="55"/>
    </row>
    <row r="22" spans="1:8" ht="15.75" customHeight="1" x14ac:dyDescent="0.25">
      <c r="D22" s="1"/>
      <c r="E22" s="16"/>
      <c r="F22" s="16"/>
      <c r="G22" s="16"/>
      <c r="H22" s="56"/>
    </row>
    <row r="23" spans="1:8" ht="15.75" customHeight="1" x14ac:dyDescent="0.25">
      <c r="D23" s="1"/>
      <c r="E23" s="10"/>
      <c r="F23" s="10"/>
      <c r="H23" s="55"/>
    </row>
    <row r="24" spans="1:8" ht="15.75" customHeight="1" x14ac:dyDescent="0.25"/>
    <row r="25" spans="1:8" ht="15.75" customHeight="1" x14ac:dyDescent="0.25"/>
    <row r="26" spans="1:8" ht="15.75" customHeight="1" x14ac:dyDescent="0.25"/>
    <row r="27" spans="1:8" ht="15.75" customHeight="1" x14ac:dyDescent="0.25"/>
    <row r="28" spans="1:8" ht="15.75" customHeight="1" x14ac:dyDescent="0.25"/>
    <row r="29" spans="1:8" ht="15.75" customHeight="1" x14ac:dyDescent="0.25"/>
    <row r="30" spans="1:8" ht="15.75" customHeight="1" x14ac:dyDescent="0.25"/>
    <row r="31" spans="1:8" ht="15.75" customHeight="1" x14ac:dyDescent="0.25"/>
    <row r="32" spans="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sheetData>
  <mergeCells count="14">
    <mergeCell ref="A18:D18"/>
    <mergeCell ref="A2:H2"/>
    <mergeCell ref="A3:H3"/>
    <mergeCell ref="A6:H6"/>
    <mergeCell ref="G8:H8"/>
    <mergeCell ref="A8:A9"/>
    <mergeCell ref="E8:F8"/>
    <mergeCell ref="D8:D9"/>
    <mergeCell ref="B8:B9"/>
    <mergeCell ref="C8:C9"/>
    <mergeCell ref="B10:B11"/>
    <mergeCell ref="B12:B17"/>
    <mergeCell ref="C10:C11"/>
    <mergeCell ref="C12:C17"/>
  </mergeCells>
  <pageMargins left="0.51181102362204722" right="0.31496062992125984" top="0.98425196850393704" bottom="0.74803149606299213" header="0" footer="0"/>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2E75B5"/>
  </sheetPr>
  <dimension ref="A1:L1006"/>
  <sheetViews>
    <sheetView showGridLines="0" zoomScaleNormal="100" zoomScaleSheetLayoutView="100" workbookViewId="0">
      <selection activeCell="A6" sqref="A6:H6"/>
    </sheetView>
  </sheetViews>
  <sheetFormatPr baseColWidth="10" defaultColWidth="14.42578125" defaultRowHeight="15" customHeight="1" x14ac:dyDescent="0.25"/>
  <cols>
    <col min="1" max="1" width="33.28515625" style="96" bestFit="1" customWidth="1"/>
    <col min="2" max="2" width="15.28515625" style="96" customWidth="1"/>
    <col min="3" max="3" width="16.7109375" style="96" bestFit="1" customWidth="1"/>
    <col min="4" max="4" width="48.42578125" customWidth="1"/>
    <col min="5" max="6" width="18.7109375" bestFit="1" customWidth="1"/>
    <col min="7" max="7" width="19.5703125" customWidth="1"/>
    <col min="8" max="8" width="12.85546875" style="4" customWidth="1"/>
    <col min="9" max="9" width="15.28515625" customWidth="1"/>
    <col min="10" max="18" width="10.7109375" customWidth="1"/>
  </cols>
  <sheetData>
    <row r="1" spans="1:12" s="96" customFormat="1" ht="15" customHeight="1" x14ac:dyDescent="0.25">
      <c r="H1" s="4"/>
    </row>
    <row r="2" spans="1:12" s="96" customFormat="1" ht="15" customHeight="1" x14ac:dyDescent="0.3">
      <c r="A2" s="392" t="s">
        <v>148</v>
      </c>
      <c r="B2" s="392"/>
      <c r="C2" s="392"/>
      <c r="D2" s="392"/>
      <c r="E2" s="392"/>
      <c r="F2" s="392"/>
      <c r="G2" s="392"/>
      <c r="H2" s="392"/>
    </row>
    <row r="3" spans="1:12" s="96" customFormat="1" ht="15" customHeight="1" x14ac:dyDescent="0.25">
      <c r="A3" s="393" t="s">
        <v>450</v>
      </c>
      <c r="B3" s="393"/>
      <c r="C3" s="393"/>
      <c r="D3" s="393"/>
      <c r="E3" s="393"/>
      <c r="F3" s="393"/>
      <c r="G3" s="393"/>
      <c r="H3" s="393"/>
    </row>
    <row r="4" spans="1:12" s="96" customFormat="1" ht="15" customHeight="1" x14ac:dyDescent="0.25"/>
    <row r="5" spans="1:12" s="96" customFormat="1" ht="15" customHeight="1" x14ac:dyDescent="0.25"/>
    <row r="6" spans="1:12" s="96" customFormat="1" ht="19.5" customHeight="1" x14ac:dyDescent="0.25">
      <c r="A6" s="394" t="s">
        <v>409</v>
      </c>
      <c r="B6" s="394"/>
      <c r="C6" s="394"/>
      <c r="D6" s="394"/>
      <c r="E6" s="394"/>
      <c r="F6" s="394"/>
      <c r="G6" s="394"/>
      <c r="H6" s="394"/>
    </row>
    <row r="7" spans="1:12" s="96" customFormat="1" ht="15" customHeight="1" thickBot="1" x14ac:dyDescent="0.3"/>
    <row r="8" spans="1:12" ht="15.75" x14ac:dyDescent="0.25">
      <c r="A8" s="395" t="s">
        <v>0</v>
      </c>
      <c r="B8" s="402" t="s">
        <v>347</v>
      </c>
      <c r="C8" s="402" t="s">
        <v>348</v>
      </c>
      <c r="D8" s="400" t="s">
        <v>1</v>
      </c>
      <c r="E8" s="397" t="s">
        <v>2</v>
      </c>
      <c r="F8" s="398"/>
      <c r="G8" s="397" t="s">
        <v>138</v>
      </c>
      <c r="H8" s="399"/>
      <c r="I8" s="3"/>
      <c r="J8" s="3"/>
    </row>
    <row r="9" spans="1:12" ht="38.25" customHeight="1" thickBot="1" x14ac:dyDescent="0.3">
      <c r="A9" s="396"/>
      <c r="B9" s="403"/>
      <c r="C9" s="403"/>
      <c r="D9" s="401"/>
      <c r="E9" s="194" t="s">
        <v>4</v>
      </c>
      <c r="F9" s="194" t="s">
        <v>5</v>
      </c>
      <c r="G9" s="194" t="s">
        <v>6</v>
      </c>
      <c r="H9" s="195" t="s">
        <v>7</v>
      </c>
      <c r="I9" s="3"/>
      <c r="J9" s="3"/>
      <c r="L9" s="306"/>
    </row>
    <row r="10" spans="1:12" s="96" customFormat="1" ht="48.75" customHeight="1" x14ac:dyDescent="0.25">
      <c r="A10" s="361" t="s">
        <v>254</v>
      </c>
      <c r="B10" s="362" t="s">
        <v>349</v>
      </c>
      <c r="C10" s="363" t="s">
        <v>350</v>
      </c>
      <c r="D10" s="364" t="s">
        <v>255</v>
      </c>
      <c r="E10" s="365">
        <v>1650000</v>
      </c>
      <c r="F10" s="365">
        <v>1650000</v>
      </c>
      <c r="G10" s="365">
        <v>24900</v>
      </c>
      <c r="H10" s="366">
        <f>G10/F10</f>
        <v>1.5090909090909091E-2</v>
      </c>
      <c r="I10" s="3"/>
      <c r="J10" s="3"/>
      <c r="L10" s="306"/>
    </row>
    <row r="11" spans="1:12" s="96" customFormat="1" ht="45" x14ac:dyDescent="0.25">
      <c r="A11" s="237" t="s">
        <v>256</v>
      </c>
      <c r="B11" s="301" t="s">
        <v>351</v>
      </c>
      <c r="C11" s="270" t="s">
        <v>352</v>
      </c>
      <c r="D11" s="323" t="s">
        <v>257</v>
      </c>
      <c r="E11" s="192">
        <v>2650000</v>
      </c>
      <c r="F11" s="192">
        <v>2650000</v>
      </c>
      <c r="G11" s="192">
        <v>24500</v>
      </c>
      <c r="H11" s="193">
        <f t="shared" ref="H11:H18" si="0">G11/F11</f>
        <v>9.2452830188679246E-3</v>
      </c>
      <c r="I11" s="3"/>
      <c r="J11" s="3"/>
      <c r="L11" s="306"/>
    </row>
    <row r="12" spans="1:12" s="96" customFormat="1" ht="36.75" customHeight="1" x14ac:dyDescent="0.25">
      <c r="A12" s="237" t="s">
        <v>258</v>
      </c>
      <c r="B12" s="301" t="s">
        <v>353</v>
      </c>
      <c r="C12" s="270" t="s">
        <v>354</v>
      </c>
      <c r="D12" s="323" t="s">
        <v>259</v>
      </c>
      <c r="E12" s="192">
        <v>39191121</v>
      </c>
      <c r="F12" s="192">
        <v>41208506</v>
      </c>
      <c r="G12" s="192">
        <v>766035.23</v>
      </c>
      <c r="H12" s="193">
        <f t="shared" si="0"/>
        <v>1.858925023877352E-2</v>
      </c>
      <c r="I12" s="3"/>
      <c r="J12" s="3"/>
      <c r="L12" s="306"/>
    </row>
    <row r="13" spans="1:12" s="96" customFormat="1" ht="41.25" customHeight="1" x14ac:dyDescent="0.25">
      <c r="A13" s="237" t="s">
        <v>260</v>
      </c>
      <c r="B13" s="404" t="s">
        <v>355</v>
      </c>
      <c r="C13" s="404" t="s">
        <v>354</v>
      </c>
      <c r="D13" s="323" t="s">
        <v>147</v>
      </c>
      <c r="E13" s="192">
        <v>10810000</v>
      </c>
      <c r="F13" s="192">
        <v>10810000</v>
      </c>
      <c r="G13" s="192">
        <v>49750</v>
      </c>
      <c r="H13" s="193">
        <f t="shared" si="0"/>
        <v>4.6022201665124884E-3</v>
      </c>
      <c r="I13" s="3"/>
      <c r="J13" s="3"/>
      <c r="L13" s="306"/>
    </row>
    <row r="14" spans="1:12" ht="34.5" customHeight="1" x14ac:dyDescent="0.25">
      <c r="A14" s="237" t="s">
        <v>261</v>
      </c>
      <c r="B14" s="405"/>
      <c r="C14" s="405"/>
      <c r="D14" s="323" t="s">
        <v>10</v>
      </c>
      <c r="E14" s="192">
        <v>629240400</v>
      </c>
      <c r="F14" s="192">
        <v>624457595</v>
      </c>
      <c r="G14" s="192">
        <v>143463770.50999999</v>
      </c>
      <c r="H14" s="193">
        <f t="shared" si="0"/>
        <v>0.22974141344217294</v>
      </c>
      <c r="I14" s="3"/>
      <c r="J14" s="3"/>
      <c r="L14" s="306"/>
    </row>
    <row r="15" spans="1:12" ht="22.5" customHeight="1" x14ac:dyDescent="0.25">
      <c r="A15" s="237" t="s">
        <v>262</v>
      </c>
      <c r="B15" s="405"/>
      <c r="C15" s="405"/>
      <c r="D15" s="323" t="s">
        <v>11</v>
      </c>
      <c r="E15" s="192">
        <v>2262087000</v>
      </c>
      <c r="F15" s="192">
        <v>2262292640</v>
      </c>
      <c r="G15" s="192">
        <v>614598301.16999996</v>
      </c>
      <c r="H15" s="193">
        <f t="shared" si="0"/>
        <v>0.27167055680736335</v>
      </c>
      <c r="I15" s="3"/>
      <c r="J15" s="3"/>
      <c r="L15" s="306"/>
    </row>
    <row r="16" spans="1:12" s="96" customFormat="1" ht="31.5" x14ac:dyDescent="0.25">
      <c r="A16" s="237" t="s">
        <v>447</v>
      </c>
      <c r="B16" s="405"/>
      <c r="C16" s="405"/>
      <c r="D16" s="323" t="s">
        <v>436</v>
      </c>
      <c r="E16" s="192">
        <v>265968720</v>
      </c>
      <c r="F16" s="192">
        <v>267104745</v>
      </c>
      <c r="G16" s="192">
        <v>63018921.939999998</v>
      </c>
      <c r="H16" s="193">
        <f t="shared" si="0"/>
        <v>0.23593336741359647</v>
      </c>
      <c r="I16" s="3"/>
      <c r="J16" s="3"/>
      <c r="L16" s="306"/>
    </row>
    <row r="17" spans="1:12" s="96" customFormat="1" ht="32.25" thickBot="1" x14ac:dyDescent="0.3">
      <c r="A17" s="367" t="s">
        <v>448</v>
      </c>
      <c r="B17" s="406"/>
      <c r="C17" s="406"/>
      <c r="D17" s="368" t="s">
        <v>437</v>
      </c>
      <c r="E17" s="369">
        <v>15120000</v>
      </c>
      <c r="F17" s="370">
        <v>18561140</v>
      </c>
      <c r="G17" s="370">
        <v>6084269.9500000002</v>
      </c>
      <c r="H17" s="371">
        <f t="shared" si="0"/>
        <v>0.32779613482792547</v>
      </c>
      <c r="I17" s="3"/>
      <c r="J17" s="3"/>
      <c r="L17" s="306"/>
    </row>
    <row r="18" spans="1:12" ht="26.25" customHeight="1" thickBot="1" x14ac:dyDescent="0.3">
      <c r="A18" s="390" t="s">
        <v>24</v>
      </c>
      <c r="B18" s="391"/>
      <c r="C18" s="391"/>
      <c r="D18" s="391"/>
      <c r="E18" s="359">
        <f>SUM(E10:E17)</f>
        <v>3226717241</v>
      </c>
      <c r="F18" s="359">
        <f t="shared" ref="F18:G18" si="1">SUM(F10:F17)</f>
        <v>3228734626</v>
      </c>
      <c r="G18" s="359">
        <f t="shared" si="1"/>
        <v>828030448.79999995</v>
      </c>
      <c r="H18" s="360">
        <f t="shared" si="0"/>
        <v>0.25645664469669549</v>
      </c>
      <c r="I18" s="3"/>
      <c r="J18" s="3"/>
      <c r="L18" s="306"/>
    </row>
    <row r="19" spans="1:12" ht="15.75" x14ac:dyDescent="0.25">
      <c r="A19" s="98" t="s">
        <v>423</v>
      </c>
      <c r="C19" s="98"/>
      <c r="D19" s="100"/>
      <c r="E19" s="15"/>
      <c r="F19" s="15"/>
      <c r="G19" s="15"/>
      <c r="H19" s="52"/>
      <c r="I19" s="3"/>
      <c r="J19" s="3"/>
      <c r="L19" s="306"/>
    </row>
    <row r="20" spans="1:12" x14ac:dyDescent="0.25">
      <c r="D20" s="1"/>
      <c r="E20" s="2"/>
      <c r="F20" s="2"/>
      <c r="I20" s="3"/>
      <c r="J20" s="3"/>
    </row>
    <row r="21" spans="1:12" x14ac:dyDescent="0.25">
      <c r="D21" s="1"/>
      <c r="E21" s="2"/>
      <c r="F21" s="2"/>
      <c r="I21" s="3"/>
      <c r="J21" s="3"/>
    </row>
    <row r="22" spans="1:12" x14ac:dyDescent="0.25">
      <c r="D22" s="1"/>
      <c r="E22" s="2"/>
      <c r="F22" s="2"/>
      <c r="I22" s="3"/>
      <c r="J22" s="3"/>
    </row>
    <row r="23" spans="1:12" x14ac:dyDescent="0.25">
      <c r="D23" s="1"/>
      <c r="E23" s="2"/>
      <c r="F23" s="2"/>
      <c r="I23" s="3"/>
      <c r="J23" s="3"/>
    </row>
    <row r="24" spans="1:12" x14ac:dyDescent="0.25">
      <c r="D24" s="1"/>
      <c r="E24" s="2"/>
      <c r="F24" s="2"/>
      <c r="I24" s="3"/>
      <c r="J24" s="3"/>
    </row>
    <row r="25" spans="1:12" x14ac:dyDescent="0.25">
      <c r="D25" s="1"/>
      <c r="E25" s="2"/>
      <c r="F25" s="2"/>
      <c r="I25" s="3"/>
      <c r="J25" s="3"/>
    </row>
    <row r="26" spans="1:12" x14ac:dyDescent="0.25">
      <c r="D26" s="1"/>
      <c r="E26" s="2"/>
      <c r="F26" s="2"/>
      <c r="I26" s="3"/>
      <c r="J26" s="3"/>
    </row>
    <row r="27" spans="1:12" ht="15.75" customHeight="1" x14ac:dyDescent="0.25">
      <c r="D27" s="1"/>
      <c r="E27" s="2"/>
      <c r="F27" s="2"/>
      <c r="I27" s="3"/>
      <c r="J27" s="3"/>
    </row>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sheetData>
  <mergeCells count="12">
    <mergeCell ref="A18:D18"/>
    <mergeCell ref="A2:H2"/>
    <mergeCell ref="A3:H3"/>
    <mergeCell ref="A6:H6"/>
    <mergeCell ref="A8:A9"/>
    <mergeCell ref="E8:F8"/>
    <mergeCell ref="G8:H8"/>
    <mergeCell ref="D8:D9"/>
    <mergeCell ref="B8:B9"/>
    <mergeCell ref="C8:C9"/>
    <mergeCell ref="B13:B17"/>
    <mergeCell ref="C13:C17"/>
  </mergeCells>
  <printOptions horizontalCentered="1"/>
  <pageMargins left="0.51181102362204722" right="0.31496062992125984" top="0.98425196850393704" bottom="0.74803149606299213" header="0" footer="0"/>
  <pageSetup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1E4E79"/>
  </sheetPr>
  <dimension ref="A1:K1003"/>
  <sheetViews>
    <sheetView showGridLines="0" zoomScaleNormal="100" workbookViewId="0">
      <selection activeCell="A6" sqref="A6:H6"/>
    </sheetView>
  </sheetViews>
  <sheetFormatPr baseColWidth="10" defaultColWidth="14.42578125" defaultRowHeight="15" customHeight="1" x14ac:dyDescent="0.25"/>
  <cols>
    <col min="1" max="1" width="33.5703125" style="96" customWidth="1"/>
    <col min="2" max="2" width="21.28515625" style="96" customWidth="1"/>
    <col min="3" max="3" width="16.7109375" style="96" bestFit="1" customWidth="1"/>
    <col min="4" max="4" width="39" bestFit="1" customWidth="1"/>
    <col min="5" max="6" width="17" bestFit="1" customWidth="1"/>
    <col min="7" max="7" width="17.28515625" bestFit="1" customWidth="1"/>
    <col min="8" max="8" width="13.42578125" customWidth="1"/>
    <col min="9" max="11" width="10.7109375" customWidth="1"/>
  </cols>
  <sheetData>
    <row r="1" spans="1:11" s="149" customFormat="1" ht="15" customHeight="1" x14ac:dyDescent="0.25"/>
    <row r="2" spans="1:11" s="149" customFormat="1" ht="15" customHeight="1" x14ac:dyDescent="0.3">
      <c r="A2" s="392" t="s">
        <v>148</v>
      </c>
      <c r="B2" s="392"/>
      <c r="C2" s="392"/>
      <c r="D2" s="392"/>
      <c r="E2" s="392"/>
      <c r="F2" s="392"/>
      <c r="G2" s="392"/>
      <c r="H2" s="392"/>
      <c r="I2" s="245"/>
    </row>
    <row r="3" spans="1:11" s="149" customFormat="1" ht="15" customHeight="1" x14ac:dyDescent="0.25">
      <c r="A3" s="393" t="s">
        <v>451</v>
      </c>
      <c r="B3" s="393"/>
      <c r="C3" s="393"/>
      <c r="D3" s="393"/>
      <c r="E3" s="393"/>
      <c r="F3" s="393"/>
      <c r="G3" s="393"/>
      <c r="H3" s="393"/>
      <c r="I3" s="239"/>
    </row>
    <row r="4" spans="1:11" ht="15" customHeight="1" x14ac:dyDescent="0.25">
      <c r="D4" s="96"/>
      <c r="E4" s="96"/>
      <c r="F4" s="96"/>
      <c r="G4" s="96"/>
      <c r="H4" s="96"/>
      <c r="I4" s="96"/>
    </row>
    <row r="5" spans="1:11" s="96" customFormat="1" ht="15" customHeight="1" x14ac:dyDescent="0.25"/>
    <row r="6" spans="1:11" s="96" customFormat="1" ht="19.5" customHeight="1" x14ac:dyDescent="0.25">
      <c r="A6" s="414" t="s">
        <v>404</v>
      </c>
      <c r="B6" s="414"/>
      <c r="C6" s="414"/>
      <c r="D6" s="414"/>
      <c r="E6" s="414"/>
      <c r="F6" s="414"/>
      <c r="G6" s="414"/>
      <c r="H6" s="414"/>
    </row>
    <row r="7" spans="1:11" ht="15.75" thickBot="1" x14ac:dyDescent="0.3"/>
    <row r="8" spans="1:11" ht="15.75" x14ac:dyDescent="0.25">
      <c r="A8" s="553" t="s">
        <v>0</v>
      </c>
      <c r="B8" s="418" t="s">
        <v>347</v>
      </c>
      <c r="C8" s="418" t="s">
        <v>348</v>
      </c>
      <c r="D8" s="418" t="s">
        <v>1</v>
      </c>
      <c r="E8" s="420" t="s">
        <v>2</v>
      </c>
      <c r="F8" s="420"/>
      <c r="G8" s="420" t="s">
        <v>138</v>
      </c>
      <c r="H8" s="523"/>
    </row>
    <row r="9" spans="1:11" ht="29.25" customHeight="1" thickBot="1" x14ac:dyDescent="0.3">
      <c r="A9" s="554"/>
      <c r="B9" s="425"/>
      <c r="C9" s="425"/>
      <c r="D9" s="425"/>
      <c r="E9" s="185" t="s">
        <v>4</v>
      </c>
      <c r="F9" s="185" t="s">
        <v>5</v>
      </c>
      <c r="G9" s="185" t="s">
        <v>6</v>
      </c>
      <c r="H9" s="186" t="s">
        <v>7</v>
      </c>
    </row>
    <row r="10" spans="1:11" s="96" customFormat="1" ht="27.75" customHeight="1" x14ac:dyDescent="0.25">
      <c r="A10" s="240" t="s">
        <v>342</v>
      </c>
      <c r="B10" s="522" t="s">
        <v>396</v>
      </c>
      <c r="C10" s="522" t="s">
        <v>354</v>
      </c>
      <c r="D10" s="335" t="s">
        <v>315</v>
      </c>
      <c r="E10" s="216">
        <v>42413006</v>
      </c>
      <c r="F10" s="216">
        <v>43052606</v>
      </c>
      <c r="G10" s="175">
        <v>299381.89</v>
      </c>
      <c r="H10" s="177">
        <f>G10/F10</f>
        <v>6.953862212196865E-3</v>
      </c>
    </row>
    <row r="11" spans="1:11" ht="25.5" customHeight="1" x14ac:dyDescent="0.25">
      <c r="A11" s="241" t="s">
        <v>343</v>
      </c>
      <c r="B11" s="437"/>
      <c r="C11" s="437"/>
      <c r="D11" s="329" t="s">
        <v>48</v>
      </c>
      <c r="E11" s="168">
        <v>6956408</v>
      </c>
      <c r="F11" s="168">
        <v>6502346</v>
      </c>
      <c r="G11" s="178">
        <v>627277.4</v>
      </c>
      <c r="H11" s="170">
        <f>G11/F11</f>
        <v>9.6469397352893865E-2</v>
      </c>
      <c r="J11" s="96"/>
    </row>
    <row r="12" spans="1:11" s="96" customFormat="1" ht="65.25" customHeight="1" thickBot="1" x14ac:dyDescent="0.3">
      <c r="A12" s="244" t="s">
        <v>344</v>
      </c>
      <c r="B12" s="232" t="s">
        <v>397</v>
      </c>
      <c r="C12" s="232" t="s">
        <v>354</v>
      </c>
      <c r="D12" s="343" t="s">
        <v>316</v>
      </c>
      <c r="E12" s="252">
        <v>19617395</v>
      </c>
      <c r="F12" s="252">
        <v>19228395</v>
      </c>
      <c r="G12" s="187">
        <v>465644.43</v>
      </c>
      <c r="H12" s="174">
        <f t="shared" ref="H12" si="0">G12/F12</f>
        <v>2.421650012910594E-2</v>
      </c>
    </row>
    <row r="13" spans="1:11" ht="24" customHeight="1" thickBot="1" x14ac:dyDescent="0.3">
      <c r="A13" s="551" t="s">
        <v>24</v>
      </c>
      <c r="B13" s="552"/>
      <c r="C13" s="552"/>
      <c r="D13" s="552"/>
      <c r="E13" s="188">
        <f>SUM(E10:E12)</f>
        <v>68986809</v>
      </c>
      <c r="F13" s="188">
        <f t="shared" ref="F13:G13" si="1">SUM(F10:F12)</f>
        <v>68783347</v>
      </c>
      <c r="G13" s="188">
        <f t="shared" si="1"/>
        <v>1392303.72</v>
      </c>
      <c r="H13" s="189">
        <f>+G13/F13</f>
        <v>2.0241872207817976E-2</v>
      </c>
      <c r="I13" s="19"/>
      <c r="J13" s="19"/>
      <c r="K13" s="19"/>
    </row>
    <row r="14" spans="1:11" x14ac:dyDescent="0.25">
      <c r="A14" s="98" t="s">
        <v>423</v>
      </c>
      <c r="B14" s="98"/>
      <c r="C14" s="98"/>
      <c r="D14" s="1"/>
      <c r="E14" s="10"/>
      <c r="F14" s="10"/>
      <c r="G14" s="17"/>
      <c r="H14" s="18"/>
    </row>
    <row r="15" spans="1:11" ht="15.75" x14ac:dyDescent="0.25">
      <c r="D15" s="1"/>
      <c r="E15" s="20"/>
      <c r="F15" s="20"/>
      <c r="G15" s="15"/>
      <c r="H15" s="12"/>
    </row>
    <row r="16" spans="1:11" x14ac:dyDescent="0.25">
      <c r="D16" s="1"/>
      <c r="E16" s="21"/>
      <c r="F16" s="21"/>
      <c r="G16" s="1"/>
      <c r="H16" s="5"/>
    </row>
    <row r="17" spans="4:8" x14ac:dyDescent="0.25">
      <c r="D17" s="1"/>
      <c r="E17" s="21"/>
      <c r="F17" s="21"/>
      <c r="G17" s="1"/>
      <c r="H17" s="5"/>
    </row>
    <row r="18" spans="4:8" x14ac:dyDescent="0.25">
      <c r="D18" s="1"/>
      <c r="E18" s="21"/>
      <c r="F18" s="21"/>
      <c r="G18" s="1"/>
      <c r="H18" s="5"/>
    </row>
    <row r="19" spans="4:8" x14ac:dyDescent="0.25">
      <c r="D19" s="1"/>
      <c r="E19" s="10"/>
      <c r="F19" s="10"/>
      <c r="H19" s="7"/>
    </row>
    <row r="20" spans="4:8" x14ac:dyDescent="0.25">
      <c r="D20" s="1"/>
      <c r="E20" s="10"/>
      <c r="F20" s="10"/>
      <c r="H20" s="7"/>
    </row>
    <row r="21" spans="4:8" x14ac:dyDescent="0.25">
      <c r="D21" s="1"/>
      <c r="E21" s="10"/>
      <c r="F21" s="10"/>
      <c r="H21" s="7"/>
    </row>
    <row r="22" spans="4:8" x14ac:dyDescent="0.25">
      <c r="D22" s="1"/>
      <c r="E22" s="10"/>
      <c r="F22" s="10"/>
      <c r="H22" s="7"/>
    </row>
    <row r="23" spans="4:8" x14ac:dyDescent="0.25">
      <c r="D23" s="1"/>
      <c r="E23" s="10"/>
      <c r="F23" s="10"/>
      <c r="H23" s="7"/>
    </row>
    <row r="24" spans="4:8" ht="15.75" customHeight="1" x14ac:dyDescent="0.25">
      <c r="D24" s="1"/>
      <c r="E24" s="10"/>
      <c r="F24" s="10"/>
      <c r="H24" s="7"/>
    </row>
    <row r="25" spans="4:8" ht="15.75" customHeight="1" x14ac:dyDescent="0.25"/>
    <row r="26" spans="4:8" ht="15.75" customHeight="1" x14ac:dyDescent="0.25"/>
    <row r="27" spans="4:8" ht="15.75" customHeight="1" x14ac:dyDescent="0.25"/>
    <row r="28" spans="4:8" ht="15.75" customHeight="1" x14ac:dyDescent="0.25"/>
    <row r="29" spans="4:8" ht="15.75" customHeight="1" x14ac:dyDescent="0.25"/>
    <row r="30" spans="4:8" ht="15.75" customHeight="1" x14ac:dyDescent="0.25"/>
    <row r="31" spans="4:8" ht="15.75" customHeight="1" x14ac:dyDescent="0.25"/>
    <row r="32" spans="4: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2">
    <mergeCell ref="A13:D13"/>
    <mergeCell ref="A2:H2"/>
    <mergeCell ref="A3:H3"/>
    <mergeCell ref="A6:H6"/>
    <mergeCell ref="C10:C11"/>
    <mergeCell ref="B10:B11"/>
    <mergeCell ref="G8:H8"/>
    <mergeCell ref="E8:F8"/>
    <mergeCell ref="A8:A9"/>
    <mergeCell ref="D8:D9"/>
    <mergeCell ref="B8:B9"/>
    <mergeCell ref="C8:C9"/>
  </mergeCells>
  <pageMargins left="0.51181102362204722" right="0.31496062992125984" top="0.98425196850393704" bottom="0.74803149606299213" header="0" footer="0"/>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1E4E79"/>
  </sheetPr>
  <dimension ref="A1:H1000"/>
  <sheetViews>
    <sheetView showGridLines="0" zoomScaleNormal="100" workbookViewId="0">
      <selection activeCell="A6" sqref="A6:H6"/>
    </sheetView>
  </sheetViews>
  <sheetFormatPr baseColWidth="10" defaultColWidth="14.42578125" defaultRowHeight="15" customHeight="1" x14ac:dyDescent="0.25"/>
  <cols>
    <col min="1" max="1" width="32.85546875" style="96" customWidth="1"/>
    <col min="2" max="2" width="16.85546875" style="96" customWidth="1"/>
    <col min="3" max="3" width="16.7109375" style="96" bestFit="1" customWidth="1"/>
    <col min="4" max="4" width="51.140625" customWidth="1"/>
    <col min="5" max="7" width="17" bestFit="1" customWidth="1"/>
    <col min="8" max="8" width="13.85546875" customWidth="1"/>
    <col min="9" max="10" width="10.7109375" customWidth="1"/>
  </cols>
  <sheetData>
    <row r="1" spans="1:8" s="149" customFormat="1" ht="15" customHeight="1" x14ac:dyDescent="0.25"/>
    <row r="2" spans="1:8" s="149" customFormat="1" ht="15" customHeight="1" x14ac:dyDescent="0.3">
      <c r="A2" s="392" t="s">
        <v>148</v>
      </c>
      <c r="B2" s="392"/>
      <c r="C2" s="392"/>
      <c r="D2" s="392"/>
      <c r="E2" s="392"/>
      <c r="F2" s="392"/>
      <c r="G2" s="392"/>
      <c r="H2" s="392"/>
    </row>
    <row r="3" spans="1:8" s="149" customFormat="1" ht="15" customHeight="1" x14ac:dyDescent="0.25">
      <c r="A3" s="393" t="s">
        <v>451</v>
      </c>
      <c r="B3" s="393"/>
      <c r="C3" s="393"/>
      <c r="D3" s="393"/>
      <c r="E3" s="393"/>
      <c r="F3" s="393"/>
      <c r="G3" s="393"/>
      <c r="H3" s="393"/>
    </row>
    <row r="5" spans="1:8" s="96" customFormat="1" ht="15" customHeight="1" x14ac:dyDescent="0.25"/>
    <row r="6" spans="1:8" s="96" customFormat="1" ht="19.5" customHeight="1" x14ac:dyDescent="0.25">
      <c r="A6" s="414" t="s">
        <v>402</v>
      </c>
      <c r="B6" s="414"/>
      <c r="C6" s="414"/>
      <c r="D6" s="414"/>
      <c r="E6" s="414"/>
      <c r="F6" s="414"/>
      <c r="G6" s="414"/>
      <c r="H6" s="414"/>
    </row>
    <row r="7" spans="1:8" ht="15.75" thickBot="1" x14ac:dyDescent="0.3"/>
    <row r="8" spans="1:8" ht="24" customHeight="1" x14ac:dyDescent="0.25">
      <c r="A8" s="540" t="s">
        <v>0</v>
      </c>
      <c r="B8" s="545" t="s">
        <v>347</v>
      </c>
      <c r="C8" s="545" t="s">
        <v>348</v>
      </c>
      <c r="D8" s="543" t="s">
        <v>1</v>
      </c>
      <c r="E8" s="433" t="s">
        <v>2</v>
      </c>
      <c r="F8" s="542"/>
      <c r="G8" s="433" t="s">
        <v>138</v>
      </c>
      <c r="H8" s="539"/>
    </row>
    <row r="9" spans="1:8" ht="38.25" customHeight="1" thickBot="1" x14ac:dyDescent="0.3">
      <c r="A9" s="541"/>
      <c r="B9" s="452"/>
      <c r="C9" s="452"/>
      <c r="D9" s="544"/>
      <c r="E9" s="133" t="s">
        <v>4</v>
      </c>
      <c r="F9" s="133" t="s">
        <v>5</v>
      </c>
      <c r="G9" s="133" t="s">
        <v>6</v>
      </c>
      <c r="H9" s="145" t="s">
        <v>7</v>
      </c>
    </row>
    <row r="10" spans="1:8" ht="31.5" x14ac:dyDescent="0.25">
      <c r="A10" s="261" t="s">
        <v>345</v>
      </c>
      <c r="B10" s="459" t="s">
        <v>394</v>
      </c>
      <c r="C10" s="459" t="s">
        <v>354</v>
      </c>
      <c r="D10" s="348" t="s">
        <v>46</v>
      </c>
      <c r="E10" s="176">
        <v>141111183</v>
      </c>
      <c r="F10" s="176">
        <v>198284450</v>
      </c>
      <c r="G10" s="176">
        <v>6491850.1500000004</v>
      </c>
      <c r="H10" s="177">
        <f>G10/F10</f>
        <v>3.2740087031534748E-2</v>
      </c>
    </row>
    <row r="11" spans="1:8" ht="30" customHeight="1" thickBot="1" x14ac:dyDescent="0.3">
      <c r="A11" s="250" t="s">
        <v>403</v>
      </c>
      <c r="B11" s="555"/>
      <c r="C11" s="555"/>
      <c r="D11" s="346" t="s">
        <v>47</v>
      </c>
      <c r="E11" s="163">
        <v>46384449</v>
      </c>
      <c r="F11" s="163">
        <v>69691234</v>
      </c>
      <c r="G11" s="163">
        <v>1498153.98</v>
      </c>
      <c r="H11" s="182">
        <f>G11/F11</f>
        <v>2.1497021849261558E-2</v>
      </c>
    </row>
    <row r="12" spans="1:8" ht="24" customHeight="1" thickBot="1" x14ac:dyDescent="0.3">
      <c r="A12" s="556" t="s">
        <v>24</v>
      </c>
      <c r="B12" s="557"/>
      <c r="C12" s="557"/>
      <c r="D12" s="557"/>
      <c r="E12" s="166">
        <f>SUM(E10:E11)</f>
        <v>187495632</v>
      </c>
      <c r="F12" s="166">
        <f t="shared" ref="F12:G12" si="0">SUM(F10:F11)</f>
        <v>267975684</v>
      </c>
      <c r="G12" s="166">
        <f t="shared" si="0"/>
        <v>7990004.1300000008</v>
      </c>
      <c r="H12" s="165">
        <f>+G12/F12</f>
        <v>2.9816153505927801E-2</v>
      </c>
    </row>
    <row r="13" spans="1:8" x14ac:dyDescent="0.25">
      <c r="A13" s="98" t="s">
        <v>423</v>
      </c>
      <c r="C13" s="98"/>
      <c r="D13" s="1"/>
      <c r="E13" s="10"/>
      <c r="F13" s="10"/>
      <c r="G13" s="17"/>
      <c r="H13" s="18"/>
    </row>
    <row r="14" spans="1:8" ht="15.75" x14ac:dyDescent="0.25">
      <c r="D14" s="1"/>
      <c r="E14" s="16"/>
      <c r="F14" s="16"/>
      <c r="G14" s="16"/>
      <c r="H14" s="8"/>
    </row>
    <row r="15" spans="1:8" x14ac:dyDescent="0.25">
      <c r="D15" s="1"/>
      <c r="E15" s="10"/>
      <c r="F15" s="10"/>
      <c r="H15" s="7"/>
    </row>
    <row r="16" spans="1:8" x14ac:dyDescent="0.25">
      <c r="D16" s="1"/>
      <c r="E16" s="10"/>
      <c r="F16" s="10"/>
      <c r="H16" s="7"/>
    </row>
    <row r="17" spans="4:8" x14ac:dyDescent="0.25">
      <c r="D17" s="1"/>
      <c r="E17" s="10"/>
      <c r="F17" s="10"/>
      <c r="H17" s="7"/>
    </row>
    <row r="18" spans="4:8" x14ac:dyDescent="0.25">
      <c r="D18" s="1"/>
      <c r="E18" s="10"/>
      <c r="F18" s="10"/>
      <c r="H18" s="7"/>
    </row>
    <row r="19" spans="4:8" x14ac:dyDescent="0.25">
      <c r="D19" s="1"/>
      <c r="E19" s="10"/>
      <c r="F19" s="10"/>
      <c r="H19" s="7"/>
    </row>
    <row r="20" spans="4:8" x14ac:dyDescent="0.25">
      <c r="D20" s="1"/>
      <c r="E20" s="10"/>
      <c r="F20" s="10"/>
      <c r="H20" s="7"/>
    </row>
    <row r="21" spans="4:8" ht="15.75" customHeight="1" x14ac:dyDescent="0.25">
      <c r="D21" s="1"/>
      <c r="E21" s="10"/>
      <c r="F21" s="10"/>
      <c r="H21" s="7"/>
    </row>
    <row r="22" spans="4:8" ht="15.75" customHeight="1" x14ac:dyDescent="0.25"/>
    <row r="23" spans="4:8" ht="15.75" customHeight="1" x14ac:dyDescent="0.25"/>
    <row r="24" spans="4:8" ht="15.75" customHeight="1" x14ac:dyDescent="0.25"/>
    <row r="25" spans="4:8" ht="15.75" customHeight="1" x14ac:dyDescent="0.25"/>
    <row r="26" spans="4:8" ht="15.75" customHeight="1" x14ac:dyDescent="0.25"/>
    <row r="27" spans="4:8" ht="15.75" customHeight="1" x14ac:dyDescent="0.25"/>
    <row r="28" spans="4:8" ht="15.75" customHeight="1" x14ac:dyDescent="0.25"/>
    <row r="29" spans="4:8" ht="15.75" customHeight="1" x14ac:dyDescent="0.25"/>
    <row r="30" spans="4:8" ht="15.75" customHeight="1" x14ac:dyDescent="0.25"/>
    <row r="31" spans="4:8" ht="15.75" customHeight="1" x14ac:dyDescent="0.25"/>
    <row r="32" spans="4: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B10:B11"/>
    <mergeCell ref="C10:C11"/>
    <mergeCell ref="A12:D12"/>
    <mergeCell ref="A2:H2"/>
    <mergeCell ref="A3:H3"/>
    <mergeCell ref="E8:F8"/>
    <mergeCell ref="G8:H8"/>
    <mergeCell ref="D8:D9"/>
    <mergeCell ref="A8:A9"/>
    <mergeCell ref="A6:H6"/>
    <mergeCell ref="B8:B9"/>
    <mergeCell ref="C8:C9"/>
  </mergeCells>
  <pageMargins left="0.51181102362204722" right="0.31496062992125984" top="0.98425196850393704" bottom="0.74803149606299213" header="0" footer="0"/>
  <pageSetup scale="7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1E4E79"/>
  </sheetPr>
  <dimension ref="A1:H1000"/>
  <sheetViews>
    <sheetView showGridLines="0" zoomScaleNormal="100" workbookViewId="0">
      <selection activeCell="A6" sqref="A6:H6"/>
    </sheetView>
  </sheetViews>
  <sheetFormatPr baseColWidth="10" defaultColWidth="14.42578125" defaultRowHeight="15" customHeight="1" x14ac:dyDescent="0.25"/>
  <cols>
    <col min="1" max="1" width="33.5703125" style="96" customWidth="1"/>
    <col min="2" max="2" width="15.28515625" style="96" customWidth="1"/>
    <col min="3" max="3" width="17.42578125" style="96" customWidth="1"/>
    <col min="4" max="4" width="49.7109375" customWidth="1"/>
    <col min="5" max="6" width="15.7109375" bestFit="1" customWidth="1"/>
    <col min="7" max="7" width="16.28515625" customWidth="1"/>
    <col min="8" max="8" width="13" style="49" customWidth="1"/>
    <col min="9" max="11" width="10.7109375" customWidth="1"/>
  </cols>
  <sheetData>
    <row r="1" spans="1:8" s="149" customFormat="1" ht="15" customHeight="1" x14ac:dyDescent="0.25">
      <c r="H1" s="151"/>
    </row>
    <row r="2" spans="1:8" s="149" customFormat="1" ht="15" customHeight="1" x14ac:dyDescent="0.3">
      <c r="A2" s="392" t="s">
        <v>148</v>
      </c>
      <c r="B2" s="392"/>
      <c r="C2" s="392"/>
      <c r="D2" s="392"/>
      <c r="E2" s="392"/>
      <c r="F2" s="392"/>
      <c r="G2" s="392"/>
      <c r="H2" s="392"/>
    </row>
    <row r="3" spans="1:8" s="149" customFormat="1" ht="15" customHeight="1" x14ac:dyDescent="0.25">
      <c r="A3" s="393" t="s">
        <v>451</v>
      </c>
      <c r="B3" s="393"/>
      <c r="C3" s="393"/>
      <c r="D3" s="393"/>
      <c r="E3" s="393"/>
      <c r="F3" s="393"/>
      <c r="G3" s="393"/>
      <c r="H3" s="393"/>
    </row>
    <row r="4" spans="1:8" s="149" customFormat="1" x14ac:dyDescent="0.25">
      <c r="H4" s="151"/>
    </row>
    <row r="5" spans="1:8" s="149" customFormat="1" x14ac:dyDescent="0.25">
      <c r="H5" s="151"/>
    </row>
    <row r="6" spans="1:8" s="149" customFormat="1" ht="18.75" x14ac:dyDescent="0.25">
      <c r="A6" s="394" t="s">
        <v>422</v>
      </c>
      <c r="B6" s="394"/>
      <c r="C6" s="394"/>
      <c r="D6" s="394"/>
      <c r="E6" s="394"/>
      <c r="F6" s="394"/>
      <c r="G6" s="394"/>
      <c r="H6" s="394"/>
    </row>
    <row r="7" spans="1:8" ht="15.75" thickBot="1" x14ac:dyDescent="0.3"/>
    <row r="8" spans="1:8" ht="15.75" x14ac:dyDescent="0.25">
      <c r="A8" s="560" t="s">
        <v>0</v>
      </c>
      <c r="B8" s="562" t="s">
        <v>347</v>
      </c>
      <c r="C8" s="562" t="s">
        <v>348</v>
      </c>
      <c r="D8" s="564" t="s">
        <v>1</v>
      </c>
      <c r="E8" s="558" t="s">
        <v>2</v>
      </c>
      <c r="F8" s="566"/>
      <c r="G8" s="558" t="s">
        <v>138</v>
      </c>
      <c r="H8" s="559"/>
    </row>
    <row r="9" spans="1:8" ht="32.25" thickBot="1" x14ac:dyDescent="0.3">
      <c r="A9" s="561"/>
      <c r="B9" s="563"/>
      <c r="C9" s="563"/>
      <c r="D9" s="565"/>
      <c r="E9" s="226" t="s">
        <v>4</v>
      </c>
      <c r="F9" s="226" t="s">
        <v>5</v>
      </c>
      <c r="G9" s="226" t="s">
        <v>3</v>
      </c>
      <c r="H9" s="227" t="s">
        <v>7</v>
      </c>
    </row>
    <row r="10" spans="1:8" ht="30" customHeight="1" x14ac:dyDescent="0.25">
      <c r="A10" s="242" t="s">
        <v>302</v>
      </c>
      <c r="B10" s="546" t="s">
        <v>395</v>
      </c>
      <c r="C10" s="522" t="s">
        <v>354</v>
      </c>
      <c r="D10" s="349" t="s">
        <v>45</v>
      </c>
      <c r="E10" s="176">
        <v>9330000</v>
      </c>
      <c r="F10" s="176">
        <v>9273000</v>
      </c>
      <c r="G10" s="175">
        <v>1236988.58</v>
      </c>
      <c r="H10" s="225">
        <f>G10/F10</f>
        <v>0.13339680578022217</v>
      </c>
    </row>
    <row r="11" spans="1:8" ht="33.75" customHeight="1" thickBot="1" x14ac:dyDescent="0.3">
      <c r="A11" s="244" t="s">
        <v>303</v>
      </c>
      <c r="B11" s="548"/>
      <c r="C11" s="439"/>
      <c r="D11" s="350" t="s">
        <v>51</v>
      </c>
      <c r="E11" s="173">
        <v>10170000</v>
      </c>
      <c r="F11" s="173">
        <v>10227000</v>
      </c>
      <c r="G11" s="187">
        <v>384038.04</v>
      </c>
      <c r="H11" s="251">
        <f>G11/F11</f>
        <v>3.755138750366676E-2</v>
      </c>
    </row>
    <row r="12" spans="1:8" ht="21" customHeight="1" thickBot="1" x14ac:dyDescent="0.3">
      <c r="A12" s="551" t="s">
        <v>24</v>
      </c>
      <c r="B12" s="552"/>
      <c r="C12" s="552"/>
      <c r="D12" s="552"/>
      <c r="E12" s="188">
        <f>SUM(E10:E11)</f>
        <v>19500000</v>
      </c>
      <c r="F12" s="188">
        <f t="shared" ref="F12:G12" si="0">SUM(F10:F11)</f>
        <v>19500000</v>
      </c>
      <c r="G12" s="188">
        <f t="shared" si="0"/>
        <v>1621026.62</v>
      </c>
      <c r="H12" s="189">
        <f>G12/F12</f>
        <v>8.3129570256410268E-2</v>
      </c>
    </row>
    <row r="13" spans="1:8" x14ac:dyDescent="0.25">
      <c r="A13" s="98" t="s">
        <v>423</v>
      </c>
      <c r="B13" s="98"/>
      <c r="C13" s="98"/>
      <c r="D13" s="1"/>
      <c r="E13" s="10"/>
      <c r="F13" s="10"/>
      <c r="H13" s="55"/>
    </row>
    <row r="14" spans="1:8" ht="15.75" x14ac:dyDescent="0.25">
      <c r="D14" s="1"/>
      <c r="E14" s="16"/>
      <c r="F14" s="16"/>
      <c r="G14" s="16"/>
      <c r="H14" s="56"/>
    </row>
    <row r="15" spans="1:8" x14ac:dyDescent="0.25">
      <c r="D15" s="1"/>
      <c r="E15" s="10"/>
      <c r="F15" s="10"/>
      <c r="H15" s="55"/>
    </row>
    <row r="16" spans="1:8" x14ac:dyDescent="0.25">
      <c r="D16" s="1"/>
      <c r="E16" s="10"/>
      <c r="F16" s="10"/>
      <c r="H16"/>
    </row>
    <row r="17" spans="4:8" x14ac:dyDescent="0.25">
      <c r="D17" s="1"/>
      <c r="E17" s="10"/>
      <c r="F17" s="10"/>
      <c r="H17"/>
    </row>
    <row r="18" spans="4:8" x14ac:dyDescent="0.25">
      <c r="D18" s="1"/>
      <c r="E18" s="10"/>
      <c r="F18" s="10"/>
    </row>
    <row r="19" spans="4:8" x14ac:dyDescent="0.25">
      <c r="D19" s="1"/>
      <c r="E19" s="10"/>
      <c r="F19" s="10"/>
      <c r="H19" s="55"/>
    </row>
    <row r="20" spans="4:8" x14ac:dyDescent="0.25">
      <c r="E20" s="10"/>
      <c r="F20" s="10"/>
      <c r="H20" s="55"/>
    </row>
    <row r="21" spans="4:8" ht="15.75" customHeight="1" x14ac:dyDescent="0.25">
      <c r="D21" s="1"/>
      <c r="E21" s="10"/>
      <c r="F21" s="10"/>
      <c r="H21" s="55"/>
    </row>
    <row r="22" spans="4:8" ht="15.75" customHeight="1" x14ac:dyDescent="0.25"/>
    <row r="23" spans="4:8" ht="15.75" customHeight="1" x14ac:dyDescent="0.25"/>
    <row r="24" spans="4:8" ht="15.75" customHeight="1" x14ac:dyDescent="0.25"/>
    <row r="25" spans="4:8" ht="15.75" customHeight="1" x14ac:dyDescent="0.25"/>
    <row r="26" spans="4:8" ht="15.75" customHeight="1" x14ac:dyDescent="0.25"/>
    <row r="27" spans="4:8" ht="15.75" customHeight="1" x14ac:dyDescent="0.25"/>
    <row r="28" spans="4:8" ht="15.75" customHeight="1" x14ac:dyDescent="0.25"/>
    <row r="29" spans="4:8" ht="15.75" customHeight="1" x14ac:dyDescent="0.25"/>
    <row r="30" spans="4:8" ht="15.75" customHeight="1" x14ac:dyDescent="0.25"/>
    <row r="31" spans="4:8" ht="15.75" customHeight="1" x14ac:dyDescent="0.25"/>
    <row r="32" spans="4: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B10:B11"/>
    <mergeCell ref="C10:C11"/>
    <mergeCell ref="A12:D12"/>
    <mergeCell ref="D8:D9"/>
    <mergeCell ref="E8:F8"/>
    <mergeCell ref="G8:H8"/>
    <mergeCell ref="A8:A9"/>
    <mergeCell ref="A2:H2"/>
    <mergeCell ref="A3:H3"/>
    <mergeCell ref="A6:H6"/>
    <mergeCell ref="B8:B9"/>
    <mergeCell ref="C8:C9"/>
  </mergeCells>
  <pageMargins left="0.51181102362204722" right="0.31496062992125984" top="0.98425196850393704" bottom="0.74803149606299213" header="0" footer="0"/>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2E75B5"/>
  </sheetPr>
  <dimension ref="A1:J802"/>
  <sheetViews>
    <sheetView showGridLines="0" zoomScale="110" zoomScaleNormal="110" zoomScaleSheetLayoutView="118" workbookViewId="0">
      <selection activeCell="A6" sqref="A6:H6"/>
    </sheetView>
  </sheetViews>
  <sheetFormatPr baseColWidth="10" defaultColWidth="14.42578125" defaultRowHeight="15" customHeight="1" x14ac:dyDescent="0.25"/>
  <cols>
    <col min="1" max="1" width="36.28515625" style="96" bestFit="1" customWidth="1"/>
    <col min="2" max="2" width="20.7109375" style="96" customWidth="1"/>
    <col min="3" max="3" width="20.42578125" style="96" customWidth="1"/>
    <col min="4" max="4" width="57.85546875" customWidth="1"/>
    <col min="5" max="5" width="20.28515625" style="4" bestFit="1" customWidth="1"/>
    <col min="6" max="6" width="19.140625" style="4" bestFit="1" customWidth="1"/>
    <col min="7" max="7" width="18" style="124" customWidth="1"/>
    <col min="8" max="8" width="13.85546875" style="4" customWidth="1"/>
    <col min="9" max="9" width="28.28515625" customWidth="1"/>
    <col min="10" max="10" width="10.7109375" customWidth="1"/>
  </cols>
  <sheetData>
    <row r="1" spans="1:10" s="96" customFormat="1" ht="15" customHeight="1" x14ac:dyDescent="0.25">
      <c r="E1" s="4"/>
      <c r="F1" s="4"/>
      <c r="G1" s="124"/>
      <c r="H1" s="4"/>
    </row>
    <row r="2" spans="1:10" s="96" customFormat="1" ht="15" customHeight="1" x14ac:dyDescent="0.3">
      <c r="A2" s="392" t="s">
        <v>148</v>
      </c>
      <c r="B2" s="392"/>
      <c r="C2" s="392"/>
      <c r="D2" s="392"/>
      <c r="E2" s="392"/>
      <c r="F2" s="392"/>
      <c r="G2" s="392"/>
      <c r="H2" s="392"/>
    </row>
    <row r="3" spans="1:10" s="96" customFormat="1" ht="15" customHeight="1" x14ac:dyDescent="0.25">
      <c r="A3" s="413" t="s">
        <v>451</v>
      </c>
      <c r="B3" s="413"/>
      <c r="C3" s="413"/>
      <c r="D3" s="413"/>
      <c r="E3" s="413"/>
      <c r="F3" s="413"/>
      <c r="G3" s="413"/>
      <c r="H3" s="413"/>
    </row>
    <row r="4" spans="1:10" s="96" customFormat="1" ht="15" customHeight="1" x14ac:dyDescent="0.25"/>
    <row r="5" spans="1:10" s="96" customFormat="1" ht="15" customHeight="1" x14ac:dyDescent="0.25"/>
    <row r="6" spans="1:10" s="96" customFormat="1" ht="21" customHeight="1" x14ac:dyDescent="0.25">
      <c r="A6" s="414" t="s">
        <v>411</v>
      </c>
      <c r="B6" s="414"/>
      <c r="C6" s="414"/>
      <c r="D6" s="414"/>
      <c r="E6" s="414"/>
      <c r="F6" s="414"/>
      <c r="G6" s="414"/>
      <c r="H6" s="414"/>
    </row>
    <row r="7" spans="1:10" ht="15.75" thickBot="1" x14ac:dyDescent="0.3"/>
    <row r="8" spans="1:10" ht="15.75" x14ac:dyDescent="0.25">
      <c r="A8" s="416" t="s">
        <v>0</v>
      </c>
      <c r="B8" s="423" t="s">
        <v>356</v>
      </c>
      <c r="C8" s="418" t="s">
        <v>348</v>
      </c>
      <c r="D8" s="418" t="s">
        <v>1</v>
      </c>
      <c r="E8" s="420" t="s">
        <v>2</v>
      </c>
      <c r="F8" s="422"/>
      <c r="G8" s="420" t="s">
        <v>138</v>
      </c>
      <c r="H8" s="421"/>
    </row>
    <row r="9" spans="1:10" ht="32.25" thickBot="1" x14ac:dyDescent="0.3">
      <c r="A9" s="417"/>
      <c r="B9" s="424"/>
      <c r="C9" s="425"/>
      <c r="D9" s="419"/>
      <c r="E9" s="185" t="s">
        <v>4</v>
      </c>
      <c r="F9" s="185" t="s">
        <v>5</v>
      </c>
      <c r="G9" s="276" t="s">
        <v>6</v>
      </c>
      <c r="H9" s="262" t="s">
        <v>7</v>
      </c>
    </row>
    <row r="10" spans="1:10" s="96" customFormat="1" ht="47.25" customHeight="1" x14ac:dyDescent="0.25">
      <c r="A10" s="274" t="s">
        <v>195</v>
      </c>
      <c r="B10" s="229" t="s">
        <v>357</v>
      </c>
      <c r="C10" s="229" t="s">
        <v>354</v>
      </c>
      <c r="D10" s="324" t="s">
        <v>196</v>
      </c>
      <c r="E10" s="176">
        <v>287036409</v>
      </c>
      <c r="F10" s="176">
        <v>287542785</v>
      </c>
      <c r="G10" s="275">
        <v>32652857.440000001</v>
      </c>
      <c r="H10" s="177">
        <f t="shared" ref="H10:H27" si="0">G10/F10</f>
        <v>0.1135582568694951</v>
      </c>
    </row>
    <row r="11" spans="1:10" ht="29.25" customHeight="1" x14ac:dyDescent="0.25">
      <c r="A11" s="272" t="s">
        <v>149</v>
      </c>
      <c r="B11" s="415" t="s">
        <v>358</v>
      </c>
      <c r="C11" s="415" t="s">
        <v>354</v>
      </c>
      <c r="D11" s="325" t="s">
        <v>150</v>
      </c>
      <c r="E11" s="152">
        <v>38653378</v>
      </c>
      <c r="F11" s="152">
        <v>38653378</v>
      </c>
      <c r="G11" s="169">
        <v>5114261.07</v>
      </c>
      <c r="H11" s="170">
        <f t="shared" si="0"/>
        <v>0.13231084408715846</v>
      </c>
    </row>
    <row r="12" spans="1:10" ht="25.5" customHeight="1" x14ac:dyDescent="0.25">
      <c r="A12" s="241" t="s">
        <v>151</v>
      </c>
      <c r="B12" s="415"/>
      <c r="C12" s="415"/>
      <c r="D12" s="325" t="s">
        <v>50</v>
      </c>
      <c r="E12" s="152">
        <v>87264077</v>
      </c>
      <c r="F12" s="152">
        <v>87255977</v>
      </c>
      <c r="G12" s="169">
        <v>5086880.07</v>
      </c>
      <c r="H12" s="170">
        <f t="shared" si="0"/>
        <v>5.829835668449395E-2</v>
      </c>
      <c r="I12" s="3"/>
      <c r="J12" s="3"/>
    </row>
    <row r="13" spans="1:10" ht="31.5" x14ac:dyDescent="0.25">
      <c r="A13" s="241" t="s">
        <v>152</v>
      </c>
      <c r="B13" s="415"/>
      <c r="C13" s="415"/>
      <c r="D13" s="325" t="s">
        <v>153</v>
      </c>
      <c r="E13" s="152">
        <v>473312687</v>
      </c>
      <c r="F13" s="152">
        <v>368598555</v>
      </c>
      <c r="G13" s="169">
        <v>25324189.989999998</v>
      </c>
      <c r="H13" s="170">
        <f t="shared" si="0"/>
        <v>6.8703986075040357E-2</v>
      </c>
      <c r="I13" s="10"/>
      <c r="J13" s="3"/>
    </row>
    <row r="14" spans="1:10" ht="30" customHeight="1" x14ac:dyDescent="0.25">
      <c r="A14" s="273" t="s">
        <v>154</v>
      </c>
      <c r="B14" s="415"/>
      <c r="C14" s="415"/>
      <c r="D14" s="325" t="s">
        <v>155</v>
      </c>
      <c r="E14" s="152">
        <v>59952841</v>
      </c>
      <c r="F14" s="152">
        <v>59815749</v>
      </c>
      <c r="G14" s="169">
        <v>6699205.6100000003</v>
      </c>
      <c r="H14" s="170">
        <f t="shared" si="0"/>
        <v>0.11199735390758044</v>
      </c>
    </row>
    <row r="15" spans="1:10" ht="31.5" x14ac:dyDescent="0.25">
      <c r="A15" s="273" t="s">
        <v>156</v>
      </c>
      <c r="B15" s="415"/>
      <c r="C15" s="415"/>
      <c r="D15" s="325" t="s">
        <v>157</v>
      </c>
      <c r="E15" s="152">
        <v>4155048</v>
      </c>
      <c r="F15" s="152">
        <v>4155048</v>
      </c>
      <c r="G15" s="169">
        <v>206460.92</v>
      </c>
      <c r="H15" s="170">
        <f t="shared" si="0"/>
        <v>4.968917807929054E-2</v>
      </c>
    </row>
    <row r="16" spans="1:10" ht="25.5" customHeight="1" x14ac:dyDescent="0.25">
      <c r="A16" s="241" t="s">
        <v>158</v>
      </c>
      <c r="B16" s="415"/>
      <c r="C16" s="415"/>
      <c r="D16" s="325" t="s">
        <v>159</v>
      </c>
      <c r="E16" s="152">
        <v>31036398</v>
      </c>
      <c r="F16" s="152">
        <v>31066798</v>
      </c>
      <c r="G16" s="169">
        <v>2677775.25</v>
      </c>
      <c r="H16" s="170">
        <f t="shared" si="0"/>
        <v>8.6194117913278356E-2</v>
      </c>
      <c r="I16" s="1"/>
      <c r="J16" s="1"/>
    </row>
    <row r="17" spans="1:10" ht="31.5" x14ac:dyDescent="0.25">
      <c r="A17" s="241" t="s">
        <v>160</v>
      </c>
      <c r="B17" s="415"/>
      <c r="C17" s="415"/>
      <c r="D17" s="325" t="s">
        <v>161</v>
      </c>
      <c r="E17" s="152">
        <v>55448086</v>
      </c>
      <c r="F17" s="152">
        <v>55379086</v>
      </c>
      <c r="G17" s="169">
        <v>6877490.4000000004</v>
      </c>
      <c r="H17" s="170">
        <f t="shared" si="0"/>
        <v>0.12418930857760997</v>
      </c>
      <c r="I17" s="1"/>
      <c r="J17" s="1"/>
    </row>
    <row r="18" spans="1:10" ht="31.5" x14ac:dyDescent="0.25">
      <c r="A18" s="241" t="s">
        <v>162</v>
      </c>
      <c r="B18" s="415"/>
      <c r="C18" s="415"/>
      <c r="D18" s="325" t="s">
        <v>163</v>
      </c>
      <c r="E18" s="152">
        <v>24074358</v>
      </c>
      <c r="F18" s="152">
        <v>24074358</v>
      </c>
      <c r="G18" s="169">
        <v>2310517.2400000002</v>
      </c>
      <c r="H18" s="170">
        <f t="shared" si="0"/>
        <v>9.5974199602747459E-2</v>
      </c>
    </row>
    <row r="19" spans="1:10" ht="32.25" customHeight="1" x14ac:dyDescent="0.25">
      <c r="A19" s="241" t="s">
        <v>164</v>
      </c>
      <c r="B19" s="415"/>
      <c r="C19" s="415"/>
      <c r="D19" s="325" t="s">
        <v>165</v>
      </c>
      <c r="E19" s="152">
        <v>48682156</v>
      </c>
      <c r="F19" s="152">
        <v>48731806</v>
      </c>
      <c r="G19" s="169">
        <v>4532200.99</v>
      </c>
      <c r="H19" s="170">
        <f t="shared" si="0"/>
        <v>9.3002935085147481E-2</v>
      </c>
    </row>
    <row r="20" spans="1:10" ht="27" customHeight="1" x14ac:dyDescent="0.25">
      <c r="A20" s="241" t="s">
        <v>166</v>
      </c>
      <c r="B20" s="415"/>
      <c r="C20" s="415"/>
      <c r="D20" s="325" t="s">
        <v>167</v>
      </c>
      <c r="E20" s="152">
        <v>2176931</v>
      </c>
      <c r="F20" s="152">
        <v>2176931</v>
      </c>
      <c r="G20" s="169">
        <v>207898.78</v>
      </c>
      <c r="H20" s="170">
        <f t="shared" si="0"/>
        <v>9.5500858777793143E-2</v>
      </c>
    </row>
    <row r="21" spans="1:10" s="31" customFormat="1" ht="30.75" customHeight="1" x14ac:dyDescent="0.25">
      <c r="A21" s="267" t="s">
        <v>168</v>
      </c>
      <c r="B21" s="415"/>
      <c r="C21" s="415"/>
      <c r="D21" s="326" t="s">
        <v>169</v>
      </c>
      <c r="E21" s="152">
        <v>524191282</v>
      </c>
      <c r="F21" s="152">
        <v>524312132</v>
      </c>
      <c r="G21" s="169">
        <v>73153518.920000002</v>
      </c>
      <c r="H21" s="170">
        <f t="shared" si="0"/>
        <v>0.13952284232095549</v>
      </c>
    </row>
    <row r="22" spans="1:10" ht="30.75" customHeight="1" x14ac:dyDescent="0.25">
      <c r="A22" s="241" t="s">
        <v>170</v>
      </c>
      <c r="B22" s="407" t="s">
        <v>359</v>
      </c>
      <c r="C22" s="407" t="s">
        <v>354</v>
      </c>
      <c r="D22" s="325" t="s">
        <v>171</v>
      </c>
      <c r="E22" s="152">
        <v>192335225</v>
      </c>
      <c r="F22" s="152">
        <v>192339925</v>
      </c>
      <c r="G22" s="169">
        <v>19224646.960000001</v>
      </c>
      <c r="H22" s="170">
        <f t="shared" si="0"/>
        <v>9.9951411335945983E-2</v>
      </c>
    </row>
    <row r="23" spans="1:10" ht="30.75" customHeight="1" x14ac:dyDescent="0.25">
      <c r="A23" s="241" t="s">
        <v>172</v>
      </c>
      <c r="B23" s="408"/>
      <c r="C23" s="408"/>
      <c r="D23" s="325" t="s">
        <v>446</v>
      </c>
      <c r="E23" s="152">
        <v>178996915</v>
      </c>
      <c r="F23" s="152">
        <v>178976365</v>
      </c>
      <c r="G23" s="169">
        <v>18816267.82</v>
      </c>
      <c r="H23" s="170">
        <f t="shared" si="0"/>
        <v>0.10513269626411287</v>
      </c>
    </row>
    <row r="24" spans="1:10" s="23" customFormat="1" ht="30.75" customHeight="1" x14ac:dyDescent="0.25">
      <c r="A24" s="267" t="s">
        <v>173</v>
      </c>
      <c r="B24" s="408"/>
      <c r="C24" s="408"/>
      <c r="D24" s="326" t="s">
        <v>117</v>
      </c>
      <c r="E24" s="152">
        <v>78200234</v>
      </c>
      <c r="F24" s="152">
        <v>78182684</v>
      </c>
      <c r="G24" s="169">
        <v>8071807.3099999996</v>
      </c>
      <c r="H24" s="170">
        <f t="shared" si="0"/>
        <v>0.10324290363323929</v>
      </c>
    </row>
    <row r="25" spans="1:10" ht="30.75" customHeight="1" x14ac:dyDescent="0.25">
      <c r="A25" s="241" t="s">
        <v>174</v>
      </c>
      <c r="B25" s="408"/>
      <c r="C25" s="408"/>
      <c r="D25" s="325" t="s">
        <v>175</v>
      </c>
      <c r="E25" s="152">
        <v>81507941</v>
      </c>
      <c r="F25" s="152">
        <v>81522541</v>
      </c>
      <c r="G25" s="169">
        <v>5707964.2400000002</v>
      </c>
      <c r="H25" s="170">
        <f t="shared" si="0"/>
        <v>7.0017005971391405E-2</v>
      </c>
      <c r="I25" s="3"/>
      <c r="J25" s="3"/>
    </row>
    <row r="26" spans="1:10" s="96" customFormat="1" ht="30.75" customHeight="1" x14ac:dyDescent="0.25">
      <c r="A26" s="241" t="s">
        <v>432</v>
      </c>
      <c r="B26" s="408"/>
      <c r="C26" s="408"/>
      <c r="D26" s="325" t="s">
        <v>433</v>
      </c>
      <c r="E26" s="152">
        <v>23156803</v>
      </c>
      <c r="F26" s="152">
        <v>23156803</v>
      </c>
      <c r="G26" s="169">
        <v>1160719.3899999999</v>
      </c>
      <c r="H26" s="170">
        <f t="shared" si="0"/>
        <v>5.0124336679808514E-2</v>
      </c>
      <c r="I26" s="3"/>
      <c r="J26" s="3"/>
    </row>
    <row r="27" spans="1:10" s="96" customFormat="1" ht="30.75" customHeight="1" x14ac:dyDescent="0.25">
      <c r="A27" s="241" t="s">
        <v>434</v>
      </c>
      <c r="B27" s="409"/>
      <c r="C27" s="409"/>
      <c r="D27" s="325" t="s">
        <v>435</v>
      </c>
      <c r="E27" s="152">
        <v>4311355</v>
      </c>
      <c r="F27" s="152">
        <v>4330155</v>
      </c>
      <c r="G27" s="169">
        <v>1545</v>
      </c>
      <c r="H27" s="170">
        <f t="shared" si="0"/>
        <v>3.568001607332763E-4</v>
      </c>
      <c r="I27" s="3"/>
      <c r="J27" s="3"/>
    </row>
    <row r="28" spans="1:10" ht="31.5" x14ac:dyDescent="0.25">
      <c r="A28" s="241" t="s">
        <v>193</v>
      </c>
      <c r="B28" s="415" t="s">
        <v>360</v>
      </c>
      <c r="C28" s="415" t="s">
        <v>354</v>
      </c>
      <c r="D28" s="325" t="s">
        <v>194</v>
      </c>
      <c r="E28" s="152">
        <v>53258101</v>
      </c>
      <c r="F28" s="152">
        <v>53340901</v>
      </c>
      <c r="G28" s="169">
        <v>4187797.01</v>
      </c>
      <c r="H28" s="170">
        <f>G28/F28</f>
        <v>7.8510053851546302E-2</v>
      </c>
      <c r="I28" s="3"/>
      <c r="J28" s="3"/>
    </row>
    <row r="29" spans="1:10" s="96" customFormat="1" ht="32.25" thickBot="1" x14ac:dyDescent="0.3">
      <c r="A29" s="244" t="s">
        <v>176</v>
      </c>
      <c r="B29" s="407"/>
      <c r="C29" s="407"/>
      <c r="D29" s="327" t="s">
        <v>177</v>
      </c>
      <c r="E29" s="173">
        <v>135936992</v>
      </c>
      <c r="F29" s="173">
        <v>136026992</v>
      </c>
      <c r="G29" s="277">
        <v>21476843.84</v>
      </c>
      <c r="H29" s="174">
        <f>G29/F29</f>
        <v>0.15788663355872781</v>
      </c>
      <c r="I29" s="3"/>
      <c r="J29" s="3"/>
    </row>
    <row r="30" spans="1:10" ht="18.75" customHeight="1" thickBot="1" x14ac:dyDescent="0.3">
      <c r="A30" s="410" t="s">
        <v>24</v>
      </c>
      <c r="B30" s="411"/>
      <c r="C30" s="411"/>
      <c r="D30" s="412"/>
      <c r="E30" s="188">
        <f>SUM(E10:E29)</f>
        <v>2383687217</v>
      </c>
      <c r="F30" s="188">
        <f t="shared" ref="F30:G30" si="1">SUM(F10:F29)</f>
        <v>2279638969</v>
      </c>
      <c r="G30" s="188">
        <f t="shared" si="1"/>
        <v>243490848.25</v>
      </c>
      <c r="H30" s="189">
        <f>+G30/F30</f>
        <v>0.10681114490546331</v>
      </c>
    </row>
    <row r="31" spans="1:10" ht="15.75" customHeight="1" x14ac:dyDescent="0.25">
      <c r="A31" s="98" t="s">
        <v>423</v>
      </c>
      <c r="B31" s="98"/>
      <c r="C31" s="98"/>
      <c r="D31" s="100"/>
      <c r="E31" s="105"/>
      <c r="F31" s="105"/>
      <c r="G31" s="125"/>
      <c r="H31" s="104"/>
    </row>
    <row r="32" spans="1:10" ht="15.75" customHeight="1" x14ac:dyDescent="0.25">
      <c r="A32" s="230"/>
      <c r="F32" s="135"/>
    </row>
    <row r="33" spans="5:8" ht="15.75" customHeight="1" x14ac:dyDescent="0.25">
      <c r="E33" s="126"/>
    </row>
    <row r="34" spans="5:8" ht="15.75" customHeight="1" x14ac:dyDescent="0.25">
      <c r="E34" s="126"/>
      <c r="G34" s="127"/>
      <c r="H34" s="123"/>
    </row>
    <row r="35" spans="5:8" ht="15.75" customHeight="1" x14ac:dyDescent="0.25">
      <c r="E35" s="126"/>
      <c r="G35" s="127"/>
      <c r="H35" s="123"/>
    </row>
    <row r="36" spans="5:8" ht="15.75" customHeight="1" x14ac:dyDescent="0.25">
      <c r="G36" s="127"/>
      <c r="H36" s="123"/>
    </row>
    <row r="37" spans="5:8" ht="15.75" customHeight="1" x14ac:dyDescent="0.25">
      <c r="G37" s="127"/>
      <c r="H37" s="123"/>
    </row>
    <row r="38" spans="5:8" ht="15.75" customHeight="1" x14ac:dyDescent="0.25">
      <c r="G38" s="127"/>
      <c r="H38" s="123"/>
    </row>
    <row r="39" spans="5:8" ht="15.75" customHeight="1" x14ac:dyDescent="0.25">
      <c r="G39" s="127"/>
      <c r="H39" s="123"/>
    </row>
    <row r="40" spans="5:8" ht="15.75" customHeight="1" x14ac:dyDescent="0.25">
      <c r="G40" s="127"/>
    </row>
    <row r="41" spans="5:8" ht="15.75" customHeight="1" x14ac:dyDescent="0.25">
      <c r="G41" s="127"/>
    </row>
    <row r="42" spans="5:8" ht="15.75" customHeight="1" x14ac:dyDescent="0.25">
      <c r="G42" s="127"/>
    </row>
    <row r="43" spans="5:8" ht="15.75" customHeight="1" x14ac:dyDescent="0.25">
      <c r="G43" s="127"/>
    </row>
    <row r="44" spans="5:8" ht="15.75" customHeight="1" x14ac:dyDescent="0.25">
      <c r="G44" s="127"/>
    </row>
    <row r="45" spans="5:8" ht="15.75" customHeight="1" x14ac:dyDescent="0.25"/>
    <row r="46" spans="5:8" ht="15.75" customHeight="1" x14ac:dyDescent="0.25"/>
    <row r="47" spans="5:8" ht="15.75" customHeight="1" x14ac:dyDescent="0.25"/>
    <row r="48" spans="5: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sheetData>
  <mergeCells count="16">
    <mergeCell ref="B22:B27"/>
    <mergeCell ref="C22:C27"/>
    <mergeCell ref="A30:D30"/>
    <mergeCell ref="A2:H2"/>
    <mergeCell ref="A3:H3"/>
    <mergeCell ref="A6:H6"/>
    <mergeCell ref="B28:B29"/>
    <mergeCell ref="C28:C29"/>
    <mergeCell ref="A8:A9"/>
    <mergeCell ref="D8:D9"/>
    <mergeCell ref="G8:H8"/>
    <mergeCell ref="E8:F8"/>
    <mergeCell ref="B8:B9"/>
    <mergeCell ref="C8:C9"/>
    <mergeCell ref="B11:B21"/>
    <mergeCell ref="C11:C21"/>
  </mergeCells>
  <pageMargins left="0.51181102362204722" right="0.31496062992125984" top="0.98425196850393704" bottom="0.74803149606299213" header="0.31496062992125984" footer="0.31496062992125984"/>
  <pageSetup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2E75B5"/>
  </sheetPr>
  <dimension ref="A1:N1000"/>
  <sheetViews>
    <sheetView showGridLines="0" zoomScaleNormal="100" zoomScaleSheetLayoutView="100" workbookViewId="0">
      <selection activeCell="A6" sqref="A6:H6"/>
    </sheetView>
  </sheetViews>
  <sheetFormatPr baseColWidth="10" defaultColWidth="14.42578125" defaultRowHeight="15" customHeight="1" x14ac:dyDescent="0.25"/>
  <cols>
    <col min="1" max="1" width="33.28515625" style="96" bestFit="1" customWidth="1"/>
    <col min="2" max="2" width="15.140625" style="96" customWidth="1"/>
    <col min="3" max="3" width="16.7109375" style="96" bestFit="1" customWidth="1"/>
    <col min="4" max="4" width="47.42578125" style="32" customWidth="1"/>
    <col min="5" max="6" width="17" style="135" bestFit="1" customWidth="1"/>
    <col min="7" max="7" width="18.42578125" style="135" customWidth="1"/>
    <col min="8" max="8" width="12.5703125" style="4" customWidth="1"/>
    <col min="9" max="9" width="15.28515625" style="32" customWidth="1"/>
    <col min="10" max="14" width="10.7109375" style="32" customWidth="1"/>
    <col min="15" max="16384" width="14.42578125" style="32"/>
  </cols>
  <sheetData>
    <row r="1" spans="1:14" s="96" customFormat="1" ht="15" customHeight="1" x14ac:dyDescent="0.25">
      <c r="E1" s="135"/>
      <c r="F1" s="135"/>
      <c r="G1" s="135"/>
      <c r="H1" s="4"/>
    </row>
    <row r="2" spans="1:14" s="96" customFormat="1" ht="15" customHeight="1" x14ac:dyDescent="0.3">
      <c r="A2" s="426" t="s">
        <v>148</v>
      </c>
      <c r="B2" s="426"/>
      <c r="C2" s="426"/>
      <c r="D2" s="426"/>
      <c r="E2" s="426"/>
      <c r="F2" s="426"/>
      <c r="G2" s="426"/>
      <c r="H2" s="426"/>
    </row>
    <row r="3" spans="1:14" s="96" customFormat="1" ht="15" customHeight="1" x14ac:dyDescent="0.25">
      <c r="A3" s="393" t="s">
        <v>451</v>
      </c>
      <c r="B3" s="393"/>
      <c r="C3" s="393"/>
      <c r="D3" s="393"/>
      <c r="E3" s="393"/>
      <c r="F3" s="393"/>
      <c r="G3" s="393"/>
      <c r="H3" s="393"/>
    </row>
    <row r="4" spans="1:14" x14ac:dyDescent="0.25">
      <c r="D4" s="96"/>
      <c r="I4" s="3"/>
    </row>
    <row r="5" spans="1:14" s="96" customFormat="1" x14ac:dyDescent="0.25">
      <c r="E5" s="135"/>
      <c r="F5" s="135"/>
      <c r="G5" s="135"/>
      <c r="H5" s="4"/>
      <c r="I5" s="3"/>
    </row>
    <row r="6" spans="1:14" s="96" customFormat="1" ht="23.25" customHeight="1" x14ac:dyDescent="0.25">
      <c r="A6" s="427" t="s">
        <v>410</v>
      </c>
      <c r="B6" s="427"/>
      <c r="C6" s="427"/>
      <c r="D6" s="427"/>
      <c r="E6" s="427"/>
      <c r="F6" s="427"/>
      <c r="G6" s="427"/>
      <c r="H6" s="427"/>
      <c r="I6" s="3"/>
    </row>
    <row r="7" spans="1:14" ht="15.75" thickBot="1" x14ac:dyDescent="0.3">
      <c r="I7" s="3"/>
    </row>
    <row r="8" spans="1:14" ht="23.25" customHeight="1" x14ac:dyDescent="0.25">
      <c r="A8" s="416" t="s">
        <v>0</v>
      </c>
      <c r="B8" s="428" t="s">
        <v>347</v>
      </c>
      <c r="C8" s="428" t="s">
        <v>348</v>
      </c>
      <c r="D8" s="418" t="s">
        <v>1</v>
      </c>
      <c r="E8" s="435" t="s">
        <v>2</v>
      </c>
      <c r="F8" s="436"/>
      <c r="G8" s="433" t="s">
        <v>138</v>
      </c>
      <c r="H8" s="434"/>
      <c r="I8" s="3"/>
    </row>
    <row r="9" spans="1:14" ht="36.75" customHeight="1" thickBot="1" x14ac:dyDescent="0.3">
      <c r="A9" s="417"/>
      <c r="B9" s="429"/>
      <c r="C9" s="429"/>
      <c r="D9" s="419"/>
      <c r="E9" s="214" t="s">
        <v>4</v>
      </c>
      <c r="F9" s="133" t="s">
        <v>5</v>
      </c>
      <c r="G9" s="133" t="s">
        <v>6</v>
      </c>
      <c r="H9" s="134" t="s">
        <v>7</v>
      </c>
      <c r="I9" s="3"/>
    </row>
    <row r="10" spans="1:14" ht="53.25" customHeight="1" x14ac:dyDescent="0.25">
      <c r="A10" s="240" t="s">
        <v>263</v>
      </c>
      <c r="B10" s="304" t="s">
        <v>382</v>
      </c>
      <c r="C10" s="304" t="s">
        <v>354</v>
      </c>
      <c r="D10" s="339" t="s">
        <v>264</v>
      </c>
      <c r="E10" s="176">
        <v>795400000</v>
      </c>
      <c r="F10" s="176">
        <v>795400000</v>
      </c>
      <c r="G10" s="176">
        <v>144323500</v>
      </c>
      <c r="H10" s="177">
        <f>G10/F10</f>
        <v>0.18144769927080714</v>
      </c>
      <c r="I10" s="3"/>
      <c r="J10" s="3"/>
      <c r="K10" s="3"/>
      <c r="L10" s="3"/>
      <c r="M10" s="3"/>
      <c r="N10" s="3"/>
    </row>
    <row r="11" spans="1:14" ht="36" customHeight="1" x14ac:dyDescent="0.25">
      <c r="A11" s="241" t="s">
        <v>184</v>
      </c>
      <c r="B11" s="437" t="s">
        <v>383</v>
      </c>
      <c r="C11" s="437" t="s">
        <v>354</v>
      </c>
      <c r="D11" s="340" t="s">
        <v>438</v>
      </c>
      <c r="E11" s="152">
        <v>2717226</v>
      </c>
      <c r="F11" s="152">
        <v>2717226</v>
      </c>
      <c r="G11" s="168">
        <v>286978.15000000002</v>
      </c>
      <c r="H11" s="183">
        <f>G11/F11</f>
        <v>0.1056143839342035</v>
      </c>
      <c r="I11" s="3"/>
      <c r="J11" s="3"/>
      <c r="K11" s="3"/>
      <c r="L11" s="3"/>
      <c r="M11" s="3"/>
      <c r="N11" s="3"/>
    </row>
    <row r="12" spans="1:14" s="96" customFormat="1" ht="31.5" customHeight="1" x14ac:dyDescent="0.25">
      <c r="A12" s="241" t="s">
        <v>185</v>
      </c>
      <c r="B12" s="437"/>
      <c r="C12" s="437"/>
      <c r="D12" s="340" t="s">
        <v>186</v>
      </c>
      <c r="E12" s="152">
        <v>8038778</v>
      </c>
      <c r="F12" s="152">
        <v>8038778</v>
      </c>
      <c r="G12" s="168">
        <v>1001801.76</v>
      </c>
      <c r="H12" s="183">
        <f>G12/F12</f>
        <v>0.12462115013003221</v>
      </c>
      <c r="I12" s="3"/>
      <c r="J12" s="3"/>
      <c r="K12" s="3"/>
      <c r="L12" s="3"/>
      <c r="M12" s="3"/>
      <c r="N12" s="3"/>
    </row>
    <row r="13" spans="1:14" ht="29.25" customHeight="1" x14ac:dyDescent="0.25">
      <c r="A13" s="244" t="s">
        <v>187</v>
      </c>
      <c r="B13" s="437"/>
      <c r="C13" s="437"/>
      <c r="D13" s="340" t="s">
        <v>188</v>
      </c>
      <c r="E13" s="311">
        <v>39622314</v>
      </c>
      <c r="F13" s="202">
        <v>39622314</v>
      </c>
      <c r="G13" s="198">
        <v>4541477.25</v>
      </c>
      <c r="H13" s="312">
        <f>G13/F13</f>
        <v>0.11461918276655927</v>
      </c>
      <c r="I13" s="1"/>
      <c r="J13" s="1"/>
      <c r="K13" s="1"/>
      <c r="L13" s="1"/>
      <c r="M13" s="1"/>
      <c r="N13" s="1"/>
    </row>
    <row r="14" spans="1:14" s="96" customFormat="1" ht="32.25" thickBot="1" x14ac:dyDescent="0.3">
      <c r="A14" s="243" t="s">
        <v>440</v>
      </c>
      <c r="B14" s="438"/>
      <c r="C14" s="438"/>
      <c r="D14" s="341" t="s">
        <v>439</v>
      </c>
      <c r="E14" s="313">
        <v>7201092</v>
      </c>
      <c r="F14" s="314">
        <v>7201092</v>
      </c>
      <c r="G14" s="315">
        <v>137258.06</v>
      </c>
      <c r="H14" s="316">
        <f>G14/F14</f>
        <v>1.9060728567278407E-2</v>
      </c>
      <c r="I14" s="1"/>
      <c r="J14" s="1"/>
      <c r="K14" s="1"/>
      <c r="L14" s="1"/>
      <c r="M14" s="1"/>
      <c r="N14" s="1"/>
    </row>
    <row r="15" spans="1:14" ht="24.75" customHeight="1" thickBot="1" x14ac:dyDescent="0.3">
      <c r="A15" s="430" t="s">
        <v>129</v>
      </c>
      <c r="B15" s="431"/>
      <c r="C15" s="431"/>
      <c r="D15" s="432"/>
      <c r="E15" s="166">
        <f>SUM(E10:E14)</f>
        <v>852979410</v>
      </c>
      <c r="F15" s="166">
        <f>SUM(F10:F14)</f>
        <v>852979410</v>
      </c>
      <c r="G15" s="166">
        <f t="shared" ref="G15" si="0">SUM(G10:G14)</f>
        <v>150291015.22</v>
      </c>
      <c r="H15" s="165">
        <f>+G15/F15</f>
        <v>0.17619536117524806</v>
      </c>
      <c r="I15" s="3"/>
      <c r="J15" s="3"/>
      <c r="K15" s="3"/>
      <c r="L15" s="3"/>
      <c r="M15" s="3"/>
      <c r="N15" s="3"/>
    </row>
    <row r="16" spans="1:14" x14ac:dyDescent="0.25">
      <c r="A16" s="99" t="s">
        <v>423</v>
      </c>
      <c r="B16" s="99"/>
      <c r="C16" s="99"/>
      <c r="D16" s="1"/>
      <c r="I16" s="3"/>
      <c r="J16" s="3"/>
      <c r="K16" s="3"/>
      <c r="L16" s="3"/>
      <c r="M16" s="3"/>
      <c r="N16" s="3"/>
    </row>
    <row r="17" spans="1:9" ht="40.5" customHeight="1" x14ac:dyDescent="0.25">
      <c r="A17" s="98"/>
      <c r="B17" s="98"/>
      <c r="C17" s="98"/>
      <c r="D17" s="1"/>
      <c r="E17" s="136"/>
      <c r="F17" s="136"/>
      <c r="G17" s="136"/>
      <c r="H17" s="50"/>
      <c r="I17" s="3"/>
    </row>
    <row r="18" spans="1:9" x14ac:dyDescent="0.25">
      <c r="D18" s="1"/>
      <c r="H18" s="135"/>
      <c r="I18" s="3"/>
    </row>
    <row r="19" spans="1:9" x14ac:dyDescent="0.25">
      <c r="D19" s="1"/>
      <c r="I19" s="3"/>
    </row>
    <row r="20" spans="1:9" x14ac:dyDescent="0.25">
      <c r="D20" s="1"/>
      <c r="I20" s="3"/>
    </row>
    <row r="21" spans="1:9" ht="15.75" customHeight="1" x14ac:dyDescent="0.25">
      <c r="D21" s="1"/>
      <c r="I21" s="3"/>
    </row>
    <row r="22" spans="1:9" ht="15.75" customHeight="1" x14ac:dyDescent="0.25">
      <c r="D22" s="1"/>
      <c r="I22" s="3"/>
    </row>
    <row r="23" spans="1:9" ht="15.75" customHeight="1" x14ac:dyDescent="0.25">
      <c r="D23" s="1"/>
      <c r="I23" s="3"/>
    </row>
    <row r="24" spans="1:9" ht="15.75" customHeight="1" x14ac:dyDescent="0.25">
      <c r="D24" s="1"/>
      <c r="H24" s="135"/>
      <c r="I24" s="3"/>
    </row>
    <row r="25" spans="1:9" ht="15.75" customHeight="1" x14ac:dyDescent="0.25">
      <c r="D25" s="1"/>
      <c r="I25" s="3"/>
    </row>
    <row r="26" spans="1:9" ht="15.75" customHeight="1" x14ac:dyDescent="0.25">
      <c r="D26" s="1"/>
      <c r="H26" s="135"/>
      <c r="I26" s="3"/>
    </row>
    <row r="27" spans="1:9" ht="15.75" customHeight="1" x14ac:dyDescent="0.25"/>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A15:D15"/>
    <mergeCell ref="G8:H8"/>
    <mergeCell ref="A8:A9"/>
    <mergeCell ref="D8:D9"/>
    <mergeCell ref="E8:F8"/>
    <mergeCell ref="B11:B14"/>
    <mergeCell ref="C11:C14"/>
    <mergeCell ref="A2:H2"/>
    <mergeCell ref="A3:H3"/>
    <mergeCell ref="A6:H6"/>
    <mergeCell ref="B8:B9"/>
    <mergeCell ref="C8:C9"/>
  </mergeCells>
  <pageMargins left="0.51181102362204722" right="0.31496062992125984" top="0.98425196850393704" bottom="0.74803149606299213" header="0" footer="0"/>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2E75B5"/>
  </sheetPr>
  <dimension ref="A1:R1004"/>
  <sheetViews>
    <sheetView showGridLines="0" zoomScaleNormal="100" zoomScaleSheetLayoutView="100" workbookViewId="0">
      <selection activeCell="A6" sqref="A6:H6"/>
    </sheetView>
  </sheetViews>
  <sheetFormatPr baseColWidth="10" defaultColWidth="14.42578125" defaultRowHeight="15" customHeight="1" x14ac:dyDescent="0.25"/>
  <cols>
    <col min="1" max="1" width="33.28515625" style="96" bestFit="1" customWidth="1"/>
    <col min="2" max="2" width="22.140625" style="96" customWidth="1"/>
    <col min="3" max="3" width="16.7109375" style="96" bestFit="1" customWidth="1"/>
    <col min="4" max="4" width="46.7109375" customWidth="1"/>
    <col min="5" max="5" width="17" customWidth="1"/>
    <col min="6" max="6" width="17" bestFit="1" customWidth="1"/>
    <col min="7" max="7" width="16.5703125" customWidth="1"/>
    <col min="8" max="8" width="12.7109375" style="4" customWidth="1"/>
    <col min="9" max="9" width="15.28515625" customWidth="1"/>
    <col min="10" max="18" width="10.7109375" customWidth="1"/>
  </cols>
  <sheetData>
    <row r="1" spans="1:18" s="96" customFormat="1" ht="15" customHeight="1" x14ac:dyDescent="0.25">
      <c r="H1" s="4"/>
    </row>
    <row r="2" spans="1:18" s="96" customFormat="1" ht="15" customHeight="1" x14ac:dyDescent="0.25">
      <c r="H2" s="4"/>
    </row>
    <row r="3" spans="1:18" s="96" customFormat="1" ht="15" customHeight="1" x14ac:dyDescent="0.3">
      <c r="A3" s="392" t="s">
        <v>148</v>
      </c>
      <c r="B3" s="392"/>
      <c r="C3" s="392"/>
      <c r="D3" s="392"/>
      <c r="E3" s="392"/>
      <c r="F3" s="392"/>
      <c r="G3" s="392"/>
      <c r="H3" s="392"/>
      <c r="I3" s="245"/>
    </row>
    <row r="4" spans="1:18" s="96" customFormat="1" ht="15" customHeight="1" x14ac:dyDescent="0.25">
      <c r="A4" s="413" t="s">
        <v>451</v>
      </c>
      <c r="B4" s="413"/>
      <c r="C4" s="413"/>
      <c r="D4" s="413"/>
      <c r="E4" s="413"/>
      <c r="F4" s="413"/>
      <c r="G4" s="413"/>
      <c r="H4" s="413"/>
      <c r="I4" s="257"/>
    </row>
    <row r="5" spans="1:18" s="96" customFormat="1" ht="15" customHeight="1" x14ac:dyDescent="0.25">
      <c r="B5" s="228"/>
      <c r="C5" s="228"/>
      <c r="D5" s="228"/>
      <c r="E5" s="228"/>
      <c r="F5" s="228"/>
      <c r="G5" s="228"/>
      <c r="H5" s="228"/>
      <c r="I5" s="228"/>
    </row>
    <row r="6" spans="1:18" s="96" customFormat="1" ht="21.75" customHeight="1" x14ac:dyDescent="0.25">
      <c r="A6" s="444" t="s">
        <v>408</v>
      </c>
      <c r="B6" s="444"/>
      <c r="C6" s="444"/>
      <c r="D6" s="444"/>
      <c r="E6" s="444"/>
      <c r="F6" s="444"/>
      <c r="G6" s="444"/>
      <c r="H6" s="444"/>
    </row>
    <row r="7" spans="1:18" ht="15.75" thickBot="1" x14ac:dyDescent="0.3">
      <c r="I7" s="3"/>
      <c r="J7" s="3"/>
    </row>
    <row r="8" spans="1:18" ht="24" customHeight="1" x14ac:dyDescent="0.25">
      <c r="A8" s="416" t="s">
        <v>0</v>
      </c>
      <c r="B8" s="428" t="s">
        <v>347</v>
      </c>
      <c r="C8" s="428" t="s">
        <v>348</v>
      </c>
      <c r="D8" s="418" t="s">
        <v>1</v>
      </c>
      <c r="E8" s="420" t="s">
        <v>2</v>
      </c>
      <c r="F8" s="443"/>
      <c r="G8" s="420" t="s">
        <v>138</v>
      </c>
      <c r="H8" s="421"/>
      <c r="I8" s="3"/>
      <c r="J8" s="3"/>
    </row>
    <row r="9" spans="1:18" ht="30" customHeight="1" thickBot="1" x14ac:dyDescent="0.3">
      <c r="A9" s="417"/>
      <c r="B9" s="429"/>
      <c r="C9" s="429"/>
      <c r="D9" s="419"/>
      <c r="E9" s="185" t="s">
        <v>4</v>
      </c>
      <c r="F9" s="185" t="s">
        <v>5</v>
      </c>
      <c r="G9" s="185" t="s">
        <v>6</v>
      </c>
      <c r="H9" s="262" t="s">
        <v>7</v>
      </c>
      <c r="I9" s="3"/>
      <c r="J9" s="3"/>
    </row>
    <row r="10" spans="1:18" s="96" customFormat="1" ht="47.25" customHeight="1" x14ac:dyDescent="0.25">
      <c r="A10" s="268" t="s">
        <v>325</v>
      </c>
      <c r="B10" s="233" t="s">
        <v>362</v>
      </c>
      <c r="C10" s="233" t="s">
        <v>354</v>
      </c>
      <c r="D10" s="328" t="s">
        <v>418</v>
      </c>
      <c r="E10" s="176">
        <v>77893800</v>
      </c>
      <c r="F10" s="176">
        <v>77893800</v>
      </c>
      <c r="G10" s="176">
        <v>306168.78999999998</v>
      </c>
      <c r="H10" s="177">
        <f t="shared" ref="H10" si="0">G10/F10</f>
        <v>3.9305925503698626E-3</v>
      </c>
      <c r="I10" s="3"/>
      <c r="J10" s="3"/>
    </row>
    <row r="11" spans="1:18" ht="48.75" customHeight="1" x14ac:dyDescent="0.25">
      <c r="A11" s="249" t="s">
        <v>281</v>
      </c>
      <c r="B11" s="437" t="s">
        <v>361</v>
      </c>
      <c r="C11" s="437" t="s">
        <v>354</v>
      </c>
      <c r="D11" s="329" t="s">
        <v>284</v>
      </c>
      <c r="E11" s="152">
        <v>413933</v>
      </c>
      <c r="F11" s="152">
        <v>413933</v>
      </c>
      <c r="G11" s="152">
        <v>69905.5</v>
      </c>
      <c r="H11" s="170">
        <f>G11/F11</f>
        <v>0.16888119574907051</v>
      </c>
      <c r="I11" s="3"/>
      <c r="J11" s="3"/>
      <c r="K11" s="3"/>
      <c r="L11" s="3"/>
      <c r="M11" s="3"/>
      <c r="N11" s="3"/>
      <c r="O11" s="3"/>
      <c r="P11" s="3"/>
      <c r="Q11" s="3"/>
      <c r="R11" s="3"/>
    </row>
    <row r="12" spans="1:18" s="79" customFormat="1" ht="39" customHeight="1" x14ac:dyDescent="0.25">
      <c r="A12" s="267" t="s">
        <v>282</v>
      </c>
      <c r="B12" s="437"/>
      <c r="C12" s="437"/>
      <c r="D12" s="330" t="s">
        <v>25</v>
      </c>
      <c r="E12" s="152">
        <v>924842</v>
      </c>
      <c r="F12" s="152">
        <v>924842</v>
      </c>
      <c r="G12" s="152">
        <v>135908.45000000001</v>
      </c>
      <c r="H12" s="170">
        <f>+G12/F12</f>
        <v>0.14695315524165209</v>
      </c>
      <c r="I12" s="3"/>
      <c r="J12" s="3"/>
      <c r="K12" s="3"/>
      <c r="L12" s="3"/>
      <c r="M12" s="3"/>
      <c r="N12" s="3"/>
      <c r="O12" s="3"/>
      <c r="P12" s="3"/>
      <c r="Q12" s="3"/>
      <c r="R12" s="3"/>
    </row>
    <row r="13" spans="1:18" s="96" customFormat="1" ht="48" thickBot="1" x14ac:dyDescent="0.3">
      <c r="A13" s="255" t="s">
        <v>326</v>
      </c>
      <c r="B13" s="439"/>
      <c r="C13" s="439"/>
      <c r="D13" s="331" t="s">
        <v>333</v>
      </c>
      <c r="E13" s="173">
        <v>14557466</v>
      </c>
      <c r="F13" s="173">
        <v>14557466</v>
      </c>
      <c r="G13" s="173">
        <v>2363238</v>
      </c>
      <c r="H13" s="174">
        <f>G13/F13</f>
        <v>0.16233855535022373</v>
      </c>
      <c r="I13" s="3"/>
      <c r="J13" s="3"/>
      <c r="K13" s="3"/>
      <c r="L13" s="3"/>
      <c r="M13" s="3"/>
      <c r="N13" s="3"/>
      <c r="O13" s="3"/>
      <c r="P13" s="3"/>
      <c r="Q13" s="3"/>
      <c r="R13" s="3"/>
    </row>
    <row r="14" spans="1:18" ht="21" customHeight="1" thickBot="1" x14ac:dyDescent="0.3">
      <c r="A14" s="440" t="s">
        <v>24</v>
      </c>
      <c r="B14" s="441"/>
      <c r="C14" s="441"/>
      <c r="D14" s="442"/>
      <c r="E14" s="269">
        <f>SUM(E10:E13)</f>
        <v>93790041</v>
      </c>
      <c r="F14" s="269">
        <f t="shared" ref="F14:G14" si="1">SUM(F10:F13)</f>
        <v>93790041</v>
      </c>
      <c r="G14" s="269">
        <f t="shared" si="1"/>
        <v>2875220.74</v>
      </c>
      <c r="H14" s="189">
        <f>G14/F14</f>
        <v>3.065592795721243E-2</v>
      </c>
      <c r="I14" s="3"/>
      <c r="J14" s="3"/>
    </row>
    <row r="15" spans="1:18" x14ac:dyDescent="0.25">
      <c r="A15" s="98" t="s">
        <v>423</v>
      </c>
      <c r="C15" s="98"/>
      <c r="D15" s="1"/>
      <c r="E15" s="2"/>
      <c r="F15" s="2"/>
      <c r="G15" s="2"/>
      <c r="H15" s="51"/>
      <c r="I15" s="3"/>
      <c r="J15" s="3"/>
    </row>
    <row r="16" spans="1:18" x14ac:dyDescent="0.25">
      <c r="D16" s="1"/>
      <c r="E16" s="2"/>
      <c r="F16" s="2"/>
      <c r="G16" s="2"/>
      <c r="H16" s="51"/>
      <c r="I16" s="3"/>
      <c r="J16" s="3"/>
    </row>
    <row r="17" spans="4:10" x14ac:dyDescent="0.25">
      <c r="D17" s="1"/>
      <c r="E17" s="2"/>
      <c r="F17" s="2"/>
      <c r="I17" s="3"/>
      <c r="J17" s="3"/>
    </row>
    <row r="18" spans="4:10" x14ac:dyDescent="0.25">
      <c r="D18" s="1"/>
      <c r="E18" s="2"/>
      <c r="F18" s="2"/>
      <c r="I18" s="3"/>
      <c r="J18" s="3"/>
    </row>
    <row r="19" spans="4:10" x14ac:dyDescent="0.25">
      <c r="D19" s="1"/>
      <c r="E19" s="2"/>
      <c r="F19" s="2"/>
      <c r="I19" s="3"/>
      <c r="J19" s="3"/>
    </row>
    <row r="20" spans="4:10" x14ac:dyDescent="0.25">
      <c r="D20" s="1"/>
      <c r="E20" s="2"/>
      <c r="F20" s="2"/>
      <c r="I20" s="3"/>
      <c r="J20" s="3"/>
    </row>
    <row r="21" spans="4:10" x14ac:dyDescent="0.25">
      <c r="D21" s="1"/>
      <c r="E21" s="2"/>
      <c r="F21" s="2"/>
      <c r="I21" s="3"/>
      <c r="J21" s="3"/>
    </row>
    <row r="22" spans="4:10" x14ac:dyDescent="0.25">
      <c r="D22" s="1"/>
      <c r="E22" s="2"/>
      <c r="F22" s="2"/>
      <c r="I22" s="3"/>
      <c r="J22" s="3"/>
    </row>
    <row r="23" spans="4:10" x14ac:dyDescent="0.25">
      <c r="D23" s="1"/>
      <c r="E23" s="2"/>
      <c r="F23" s="2"/>
      <c r="I23" s="3"/>
      <c r="J23" s="3"/>
    </row>
    <row r="24" spans="4:10" x14ac:dyDescent="0.25">
      <c r="D24" s="1"/>
      <c r="E24" s="2"/>
      <c r="F24" s="2"/>
      <c r="I24" s="3"/>
      <c r="J24" s="3"/>
    </row>
    <row r="25" spans="4:10" ht="15.75" customHeight="1" x14ac:dyDescent="0.25">
      <c r="D25" s="1"/>
      <c r="E25" s="2"/>
      <c r="F25" s="2"/>
      <c r="I25" s="3"/>
      <c r="J25" s="3"/>
    </row>
    <row r="26" spans="4:10" ht="15.75" customHeight="1" x14ac:dyDescent="0.25"/>
    <row r="27" spans="4:10" ht="15.75" customHeight="1" x14ac:dyDescent="0.25"/>
    <row r="28" spans="4:10" ht="15.75" customHeight="1" x14ac:dyDescent="0.25"/>
    <row r="29" spans="4:10" ht="15.75" customHeight="1" x14ac:dyDescent="0.25"/>
    <row r="30" spans="4:10" ht="15.75" customHeight="1" x14ac:dyDescent="0.25"/>
    <row r="31" spans="4:10" ht="15.75" customHeight="1" x14ac:dyDescent="0.25"/>
    <row r="32" spans="4: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2">
    <mergeCell ref="B11:B13"/>
    <mergeCell ref="C11:C13"/>
    <mergeCell ref="A14:D14"/>
    <mergeCell ref="A3:H3"/>
    <mergeCell ref="A4:H4"/>
    <mergeCell ref="G8:H8"/>
    <mergeCell ref="A8:A9"/>
    <mergeCell ref="E8:F8"/>
    <mergeCell ref="D8:D9"/>
    <mergeCell ref="A6:H6"/>
    <mergeCell ref="B8:B9"/>
    <mergeCell ref="C8:C9"/>
  </mergeCells>
  <pageMargins left="0.51181102362204722" right="0.31496062992125984" top="0.98425196850393704" bottom="0.74803149606299213" header="0" footer="0"/>
  <pageSetup scale="70" orientation="landscape" r:id="rId1"/>
  <ignoredErrors>
    <ignoredError sqref="H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2E75B5"/>
  </sheetPr>
  <dimension ref="A1:L968"/>
  <sheetViews>
    <sheetView showGridLines="0" zoomScaleNormal="100" zoomScaleSheetLayoutView="90" workbookViewId="0">
      <selection activeCell="G13" sqref="G13"/>
    </sheetView>
  </sheetViews>
  <sheetFormatPr baseColWidth="10" defaultColWidth="14.42578125" defaultRowHeight="15" customHeight="1" x14ac:dyDescent="0.25"/>
  <cols>
    <col min="1" max="1" width="33.28515625" style="96" bestFit="1" customWidth="1"/>
    <col min="2" max="2" width="21.5703125" style="96" customWidth="1"/>
    <col min="3" max="3" width="19.5703125" style="96" customWidth="1"/>
    <col min="4" max="4" width="43" customWidth="1"/>
    <col min="5" max="5" width="17" style="4" bestFit="1" customWidth="1"/>
    <col min="6" max="6" width="18.7109375" style="4" bestFit="1" customWidth="1"/>
    <col min="7" max="7" width="19.85546875" style="4" customWidth="1"/>
    <col min="8" max="8" width="14.42578125" style="4" customWidth="1"/>
    <col min="10" max="10" width="17.28515625" style="103" bestFit="1" customWidth="1"/>
  </cols>
  <sheetData>
    <row r="1" spans="1:11" s="96" customFormat="1" ht="15" customHeight="1" x14ac:dyDescent="0.25">
      <c r="E1" s="4"/>
      <c r="F1" s="4"/>
      <c r="G1" s="4"/>
      <c r="H1" s="4"/>
      <c r="J1" s="103"/>
    </row>
    <row r="2" spans="1:11" s="96" customFormat="1" ht="15" customHeight="1" x14ac:dyDescent="0.3">
      <c r="A2" s="426" t="s">
        <v>148</v>
      </c>
      <c r="B2" s="426"/>
      <c r="C2" s="426"/>
      <c r="D2" s="426"/>
      <c r="E2" s="426"/>
      <c r="F2" s="426"/>
      <c r="G2" s="426"/>
      <c r="H2" s="426"/>
      <c r="J2" s="103"/>
    </row>
    <row r="3" spans="1:11" s="96" customFormat="1" ht="15.75" x14ac:dyDescent="0.25">
      <c r="A3" s="456" t="s">
        <v>451</v>
      </c>
      <c r="B3" s="456"/>
      <c r="C3" s="456"/>
      <c r="D3" s="456"/>
      <c r="E3" s="456"/>
      <c r="F3" s="456"/>
      <c r="G3" s="456"/>
      <c r="H3" s="456"/>
      <c r="J3" s="103"/>
    </row>
    <row r="4" spans="1:11" s="96" customFormat="1" ht="15.75" x14ac:dyDescent="0.25">
      <c r="J4" s="103"/>
    </row>
    <row r="5" spans="1:11" s="96" customFormat="1" ht="16.5" customHeight="1" x14ac:dyDescent="0.25">
      <c r="J5" s="103"/>
    </row>
    <row r="6" spans="1:11" s="96" customFormat="1" ht="22.5" customHeight="1" x14ac:dyDescent="0.25">
      <c r="A6" s="394" t="s">
        <v>405</v>
      </c>
      <c r="B6" s="394"/>
      <c r="C6" s="394"/>
      <c r="D6" s="394"/>
      <c r="E6" s="394"/>
      <c r="F6" s="394"/>
      <c r="G6" s="394"/>
      <c r="H6" s="394"/>
      <c r="J6" s="103"/>
    </row>
    <row r="7" spans="1:11" s="96" customFormat="1" ht="16.5" customHeight="1" thickBot="1" x14ac:dyDescent="0.3">
      <c r="J7" s="103"/>
    </row>
    <row r="8" spans="1:11" ht="27.75" customHeight="1" x14ac:dyDescent="0.25">
      <c r="A8" s="416" t="s">
        <v>0</v>
      </c>
      <c r="B8" s="423" t="s">
        <v>347</v>
      </c>
      <c r="C8" s="423" t="s">
        <v>348</v>
      </c>
      <c r="D8" s="451" t="s">
        <v>1</v>
      </c>
      <c r="E8" s="433" t="s">
        <v>2</v>
      </c>
      <c r="F8" s="450"/>
      <c r="G8" s="433" t="s">
        <v>138</v>
      </c>
      <c r="H8" s="434"/>
    </row>
    <row r="9" spans="1:11" ht="30" customHeight="1" thickBot="1" x14ac:dyDescent="0.3">
      <c r="A9" s="417"/>
      <c r="B9" s="424"/>
      <c r="C9" s="424"/>
      <c r="D9" s="452"/>
      <c r="E9" s="133" t="s">
        <v>4</v>
      </c>
      <c r="F9" s="133" t="s">
        <v>5</v>
      </c>
      <c r="G9" s="133" t="s">
        <v>6</v>
      </c>
      <c r="H9" s="134" t="s">
        <v>7</v>
      </c>
    </row>
    <row r="10" spans="1:11" s="96" customFormat="1" ht="30.75" customHeight="1" x14ac:dyDescent="0.25">
      <c r="A10" s="253" t="s">
        <v>213</v>
      </c>
      <c r="B10" s="453" t="s">
        <v>363</v>
      </c>
      <c r="C10" s="455" t="s">
        <v>364</v>
      </c>
      <c r="D10" s="332" t="s">
        <v>45</v>
      </c>
      <c r="E10" s="218">
        <v>31147069</v>
      </c>
      <c r="F10" s="215">
        <v>31147069</v>
      </c>
      <c r="G10" s="216">
        <v>1258516.42</v>
      </c>
      <c r="H10" s="217">
        <f t="shared" ref="H10:H31" si="0">G10/F10</f>
        <v>4.0405613125267095E-2</v>
      </c>
      <c r="J10" s="103"/>
      <c r="K10" s="306"/>
    </row>
    <row r="11" spans="1:11" s="96" customFormat="1" ht="30.75" customHeight="1" x14ac:dyDescent="0.25">
      <c r="A11" s="254" t="s">
        <v>214</v>
      </c>
      <c r="B11" s="454"/>
      <c r="C11" s="449"/>
      <c r="D11" s="333" t="s">
        <v>178</v>
      </c>
      <c r="E11" s="219">
        <v>187618260</v>
      </c>
      <c r="F11" s="198">
        <v>187618260</v>
      </c>
      <c r="G11" s="168">
        <v>1359025.45</v>
      </c>
      <c r="H11" s="196">
        <f t="shared" si="0"/>
        <v>7.243567070710495E-3</v>
      </c>
      <c r="J11" s="103"/>
      <c r="K11" s="306"/>
    </row>
    <row r="12" spans="1:11" s="96" customFormat="1" ht="30.75" customHeight="1" x14ac:dyDescent="0.25">
      <c r="A12" s="254" t="s">
        <v>215</v>
      </c>
      <c r="B12" s="454"/>
      <c r="C12" s="449"/>
      <c r="D12" s="333" t="s">
        <v>179</v>
      </c>
      <c r="E12" s="219">
        <v>8993586</v>
      </c>
      <c r="F12" s="198">
        <v>3202586</v>
      </c>
      <c r="G12" s="168">
        <v>9497.5</v>
      </c>
      <c r="H12" s="196">
        <f t="shared" si="0"/>
        <v>2.965572196968325E-3</v>
      </c>
      <c r="J12" s="103"/>
      <c r="K12" s="306"/>
    </row>
    <row r="13" spans="1:11" s="96" customFormat="1" ht="30.75" customHeight="1" x14ac:dyDescent="0.25">
      <c r="A13" s="254" t="s">
        <v>216</v>
      </c>
      <c r="B13" s="454"/>
      <c r="C13" s="449" t="s">
        <v>365</v>
      </c>
      <c r="D13" s="333" t="s">
        <v>45</v>
      </c>
      <c r="E13" s="219">
        <v>23017906</v>
      </c>
      <c r="F13" s="198">
        <v>23226806</v>
      </c>
      <c r="G13" s="168">
        <v>4371783.04</v>
      </c>
      <c r="H13" s="196">
        <f t="shared" si="0"/>
        <v>0.1882214472364388</v>
      </c>
      <c r="J13" s="103"/>
      <c r="K13" s="306"/>
    </row>
    <row r="14" spans="1:11" s="96" customFormat="1" ht="47.25" x14ac:dyDescent="0.25">
      <c r="A14" s="254" t="s">
        <v>217</v>
      </c>
      <c r="B14" s="454"/>
      <c r="C14" s="449"/>
      <c r="D14" s="333" t="s">
        <v>180</v>
      </c>
      <c r="E14" s="219">
        <v>86526600</v>
      </c>
      <c r="F14" s="198">
        <v>92108700</v>
      </c>
      <c r="G14" s="168">
        <v>4142494.21</v>
      </c>
      <c r="H14" s="196">
        <f t="shared" si="0"/>
        <v>4.4973973251169544E-2</v>
      </c>
      <c r="J14" s="103"/>
      <c r="K14" s="306"/>
    </row>
    <row r="15" spans="1:11" s="96" customFormat="1" ht="47.25" x14ac:dyDescent="0.25">
      <c r="A15" s="254" t="s">
        <v>218</v>
      </c>
      <c r="B15" s="454"/>
      <c r="C15" s="449"/>
      <c r="D15" s="333" t="s">
        <v>191</v>
      </c>
      <c r="E15" s="219">
        <v>168041578</v>
      </c>
      <c r="F15" s="198">
        <v>168041578</v>
      </c>
      <c r="G15" s="168">
        <v>23960198.649999999</v>
      </c>
      <c r="H15" s="196">
        <f t="shared" si="0"/>
        <v>0.1425849419838226</v>
      </c>
      <c r="J15" s="103"/>
      <c r="K15" s="306"/>
    </row>
    <row r="16" spans="1:11" s="96" customFormat="1" ht="63" x14ac:dyDescent="0.25">
      <c r="A16" s="254" t="s">
        <v>339</v>
      </c>
      <c r="B16" s="302" t="s">
        <v>366</v>
      </c>
      <c r="C16" s="303" t="s">
        <v>354</v>
      </c>
      <c r="D16" s="333" t="s">
        <v>318</v>
      </c>
      <c r="E16" s="219">
        <v>189002882</v>
      </c>
      <c r="F16" s="198">
        <v>190894282</v>
      </c>
      <c r="G16" s="168">
        <v>1127794.03</v>
      </c>
      <c r="H16" s="196">
        <f t="shared" si="0"/>
        <v>5.9079508206537059E-3</v>
      </c>
      <c r="J16" s="103"/>
      <c r="K16" s="306"/>
    </row>
    <row r="17" spans="1:12" s="96" customFormat="1" ht="30.75" customHeight="1" x14ac:dyDescent="0.25">
      <c r="A17" s="254" t="s">
        <v>219</v>
      </c>
      <c r="B17" s="447" t="s">
        <v>367</v>
      </c>
      <c r="C17" s="449" t="s">
        <v>368</v>
      </c>
      <c r="D17" s="333" t="s">
        <v>45</v>
      </c>
      <c r="E17" s="219">
        <v>27900021</v>
      </c>
      <c r="F17" s="198">
        <v>27900021</v>
      </c>
      <c r="G17" s="168">
        <v>2993565.62</v>
      </c>
      <c r="H17" s="196">
        <f t="shared" si="0"/>
        <v>0.10729617802079791</v>
      </c>
      <c r="J17" s="103"/>
      <c r="K17" s="306"/>
    </row>
    <row r="18" spans="1:12" s="96" customFormat="1" ht="30.75" customHeight="1" x14ac:dyDescent="0.25">
      <c r="A18" s="254" t="s">
        <v>220</v>
      </c>
      <c r="B18" s="448"/>
      <c r="C18" s="449"/>
      <c r="D18" s="333" t="s">
        <v>329</v>
      </c>
      <c r="E18" s="219">
        <v>34192492</v>
      </c>
      <c r="F18" s="198">
        <v>32301092</v>
      </c>
      <c r="G18" s="168">
        <v>1609852.57</v>
      </c>
      <c r="H18" s="196">
        <f t="shared" si="0"/>
        <v>4.9838951884351154E-2</v>
      </c>
      <c r="J18" s="103"/>
      <c r="K18" s="306"/>
    </row>
    <row r="19" spans="1:12" s="96" customFormat="1" ht="30.75" customHeight="1" x14ac:dyDescent="0.25">
      <c r="A19" s="254" t="s">
        <v>221</v>
      </c>
      <c r="B19" s="448"/>
      <c r="C19" s="449"/>
      <c r="D19" s="333" t="s">
        <v>222</v>
      </c>
      <c r="E19" s="219">
        <v>10114000</v>
      </c>
      <c r="F19" s="198">
        <v>10114000</v>
      </c>
      <c r="G19" s="168">
        <v>19354.84</v>
      </c>
      <c r="H19" s="196">
        <v>0</v>
      </c>
      <c r="J19" s="103"/>
      <c r="K19" s="306"/>
    </row>
    <row r="20" spans="1:12" s="96" customFormat="1" ht="31.5" x14ac:dyDescent="0.25">
      <c r="A20" s="254" t="s">
        <v>223</v>
      </c>
      <c r="B20" s="448"/>
      <c r="C20" s="449"/>
      <c r="D20" s="333" t="s">
        <v>224</v>
      </c>
      <c r="E20" s="219">
        <v>62247000</v>
      </c>
      <c r="F20" s="198">
        <v>62247000</v>
      </c>
      <c r="G20" s="168">
        <v>9985164.1600000001</v>
      </c>
      <c r="H20" s="196">
        <f t="shared" si="0"/>
        <v>0.16041197423168987</v>
      </c>
      <c r="J20" s="103"/>
      <c r="K20" s="306"/>
    </row>
    <row r="21" spans="1:12" s="96" customFormat="1" ht="31.5" x14ac:dyDescent="0.25">
      <c r="A21" s="254" t="s">
        <v>319</v>
      </c>
      <c r="B21" s="448"/>
      <c r="C21" s="449"/>
      <c r="D21" s="333" t="s">
        <v>321</v>
      </c>
      <c r="E21" s="219">
        <v>32521000</v>
      </c>
      <c r="F21" s="198">
        <v>32521000</v>
      </c>
      <c r="G21" s="168">
        <v>2407361.56</v>
      </c>
      <c r="H21" s="196">
        <f t="shared" si="0"/>
        <v>7.4024831954736942E-2</v>
      </c>
      <c r="J21" s="103"/>
      <c r="K21" s="306"/>
    </row>
    <row r="22" spans="1:12" s="96" customFormat="1" ht="31.5" x14ac:dyDescent="0.25">
      <c r="A22" s="254" t="s">
        <v>320</v>
      </c>
      <c r="B22" s="448"/>
      <c r="C22" s="449"/>
      <c r="D22" s="333" t="s">
        <v>322</v>
      </c>
      <c r="E22" s="219">
        <v>20000000</v>
      </c>
      <c r="F22" s="198">
        <v>20000000</v>
      </c>
      <c r="G22" s="168">
        <v>0</v>
      </c>
      <c r="H22" s="196">
        <f t="shared" si="0"/>
        <v>0</v>
      </c>
      <c r="J22" s="103"/>
      <c r="K22" s="306"/>
    </row>
    <row r="23" spans="1:12" s="96" customFormat="1" ht="30.75" customHeight="1" x14ac:dyDescent="0.25">
      <c r="A23" s="254" t="s">
        <v>225</v>
      </c>
      <c r="B23" s="448"/>
      <c r="C23" s="449" t="s">
        <v>369</v>
      </c>
      <c r="D23" s="333" t="s">
        <v>45</v>
      </c>
      <c r="E23" s="219">
        <v>2112355</v>
      </c>
      <c r="F23" s="198">
        <v>2112355</v>
      </c>
      <c r="G23" s="168">
        <v>106549.93</v>
      </c>
      <c r="H23" s="196">
        <f t="shared" si="0"/>
        <v>5.0441298929393967E-2</v>
      </c>
      <c r="I23" s="295"/>
      <c r="J23" s="295"/>
      <c r="K23" s="306"/>
      <c r="L23" s="295"/>
    </row>
    <row r="24" spans="1:12" s="96" customFormat="1" ht="47.25" x14ac:dyDescent="0.25">
      <c r="A24" s="254" t="s">
        <v>226</v>
      </c>
      <c r="B24" s="448"/>
      <c r="C24" s="449"/>
      <c r="D24" s="333" t="s">
        <v>227</v>
      </c>
      <c r="E24" s="307">
        <v>3008546</v>
      </c>
      <c r="F24" s="198">
        <v>3008546</v>
      </c>
      <c r="G24" s="168">
        <v>357580.7</v>
      </c>
      <c r="H24" s="196">
        <f t="shared" si="0"/>
        <v>0.11885498842297908</v>
      </c>
      <c r="J24" s="103"/>
      <c r="K24" s="306"/>
    </row>
    <row r="25" spans="1:12" s="96" customFormat="1" ht="47.25" x14ac:dyDescent="0.25">
      <c r="A25" s="309" t="s">
        <v>228</v>
      </c>
      <c r="B25" s="448"/>
      <c r="C25" s="447"/>
      <c r="D25" s="334" t="s">
        <v>229</v>
      </c>
      <c r="E25" s="308">
        <v>618500</v>
      </c>
      <c r="F25" s="271">
        <v>618500</v>
      </c>
      <c r="G25" s="252">
        <v>23225.81</v>
      </c>
      <c r="H25" s="197">
        <f t="shared" si="0"/>
        <v>3.755183508488278E-2</v>
      </c>
      <c r="J25" s="103"/>
      <c r="K25" s="306"/>
    </row>
    <row r="26" spans="1:12" s="96" customFormat="1" ht="30.75" customHeight="1" x14ac:dyDescent="0.25">
      <c r="A26" s="254" t="s">
        <v>230</v>
      </c>
      <c r="B26" s="449" t="s">
        <v>367</v>
      </c>
      <c r="C26" s="449" t="s">
        <v>370</v>
      </c>
      <c r="D26" s="333" t="s">
        <v>45</v>
      </c>
      <c r="E26" s="198">
        <v>5559800</v>
      </c>
      <c r="F26" s="198">
        <v>5559800</v>
      </c>
      <c r="G26" s="168">
        <v>869961.83</v>
      </c>
      <c r="H26" s="196">
        <f t="shared" si="0"/>
        <v>0.15647358358214322</v>
      </c>
      <c r="J26" s="103"/>
      <c r="K26" s="306"/>
    </row>
    <row r="27" spans="1:12" s="96" customFormat="1" ht="31.5" x14ac:dyDescent="0.25">
      <c r="A27" s="254" t="s">
        <v>231</v>
      </c>
      <c r="B27" s="449"/>
      <c r="C27" s="449"/>
      <c r="D27" s="333" t="s">
        <v>232</v>
      </c>
      <c r="E27" s="198">
        <v>8589871</v>
      </c>
      <c r="F27" s="198">
        <v>8589871</v>
      </c>
      <c r="G27" s="168">
        <v>1164231.8899999999</v>
      </c>
      <c r="H27" s="196">
        <f t="shared" si="0"/>
        <v>0.1355354335356142</v>
      </c>
      <c r="J27" s="103"/>
      <c r="K27" s="306"/>
    </row>
    <row r="28" spans="1:12" ht="47.25" x14ac:dyDescent="0.25">
      <c r="A28" s="254" t="s">
        <v>233</v>
      </c>
      <c r="B28" s="449"/>
      <c r="C28" s="449"/>
      <c r="D28" s="333" t="s">
        <v>234</v>
      </c>
      <c r="E28" s="198">
        <v>3564766</v>
      </c>
      <c r="F28" s="198">
        <v>3564766</v>
      </c>
      <c r="G28" s="168">
        <v>438000.07</v>
      </c>
      <c r="H28" s="196">
        <f t="shared" si="0"/>
        <v>0.12286923461455815</v>
      </c>
      <c r="K28" s="306"/>
    </row>
    <row r="29" spans="1:12" ht="47.25" x14ac:dyDescent="0.25">
      <c r="A29" s="254" t="s">
        <v>305</v>
      </c>
      <c r="B29" s="449"/>
      <c r="C29" s="449"/>
      <c r="D29" s="333" t="s">
        <v>304</v>
      </c>
      <c r="E29" s="198">
        <v>40257040</v>
      </c>
      <c r="F29" s="198">
        <v>40257040</v>
      </c>
      <c r="G29" s="168">
        <v>1284650</v>
      </c>
      <c r="H29" s="196">
        <f t="shared" si="0"/>
        <v>3.1911188701404775E-2</v>
      </c>
      <c r="K29" s="306"/>
    </row>
    <row r="30" spans="1:12" ht="47.25" x14ac:dyDescent="0.25">
      <c r="A30" s="267" t="s">
        <v>323</v>
      </c>
      <c r="B30" s="449"/>
      <c r="C30" s="303" t="s">
        <v>371</v>
      </c>
      <c r="D30" s="330" t="s">
        <v>324</v>
      </c>
      <c r="E30" s="168">
        <v>5556708</v>
      </c>
      <c r="F30" s="168">
        <v>5556708</v>
      </c>
      <c r="G30" s="168">
        <v>519696.77</v>
      </c>
      <c r="H30" s="196">
        <f t="shared" si="0"/>
        <v>9.3526017562916758E-2</v>
      </c>
      <c r="K30" s="306"/>
    </row>
    <row r="31" spans="1:12" ht="31.5" customHeight="1" thickBot="1" x14ac:dyDescent="0.3">
      <c r="A31" s="445" t="s">
        <v>24</v>
      </c>
      <c r="B31" s="446"/>
      <c r="C31" s="446"/>
      <c r="D31" s="446"/>
      <c r="E31" s="166">
        <f>SUM(E10:E30)</f>
        <v>950589980</v>
      </c>
      <c r="F31" s="166">
        <f>SUM(F10:F30)</f>
        <v>950589980</v>
      </c>
      <c r="G31" s="166">
        <f>SUM(G10:G30)</f>
        <v>58008505.050000004</v>
      </c>
      <c r="H31" s="310">
        <f t="shared" si="0"/>
        <v>6.1023686626698929E-2</v>
      </c>
      <c r="K31" s="306"/>
    </row>
    <row r="32" spans="1:12" ht="15.75" customHeight="1" x14ac:dyDescent="0.25">
      <c r="A32" s="98" t="s">
        <v>423</v>
      </c>
      <c r="D32" s="96"/>
      <c r="K32" s="306"/>
    </row>
    <row r="33" spans="4:11" ht="15.75" customHeight="1" x14ac:dyDescent="0.25">
      <c r="D33" s="96"/>
      <c r="K33" s="306"/>
    </row>
    <row r="34" spans="4:11" ht="15.75" customHeight="1" x14ac:dyDescent="0.25">
      <c r="D34" s="96"/>
    </row>
    <row r="35" spans="4:11" ht="15.75" customHeight="1" x14ac:dyDescent="0.25"/>
    <row r="36" spans="4:11" ht="15.75" customHeight="1" x14ac:dyDescent="0.25"/>
    <row r="37" spans="4:11" ht="15.75" customHeight="1" x14ac:dyDescent="0.25"/>
    <row r="38" spans="4:11" ht="15.75" customHeight="1" x14ac:dyDescent="0.25"/>
    <row r="39" spans="4:11" ht="15.75" customHeight="1" x14ac:dyDescent="0.25"/>
    <row r="40" spans="4:11" ht="15.75" customHeight="1" x14ac:dyDescent="0.25"/>
    <row r="41" spans="4:11" ht="15.75" customHeight="1" x14ac:dyDescent="0.25"/>
    <row r="42" spans="4:11" ht="15.75" customHeight="1" x14ac:dyDescent="0.25"/>
    <row r="43" spans="4:11" ht="15.75" customHeight="1" x14ac:dyDescent="0.25"/>
    <row r="44" spans="4:11" ht="15.75" customHeight="1" x14ac:dyDescent="0.25"/>
    <row r="45" spans="4:11" ht="15.75" customHeight="1" x14ac:dyDescent="0.25"/>
    <row r="46" spans="4:11" ht="15.75" customHeight="1" x14ac:dyDescent="0.25"/>
    <row r="47" spans="4:11" ht="15.75" customHeight="1" x14ac:dyDescent="0.25"/>
    <row r="48" spans="4: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sheetData>
  <mergeCells count="18">
    <mergeCell ref="A2:H2"/>
    <mergeCell ref="A3:H3"/>
    <mergeCell ref="A6:H6"/>
    <mergeCell ref="C13:C15"/>
    <mergeCell ref="C17:C22"/>
    <mergeCell ref="A31:D31"/>
    <mergeCell ref="B17:B25"/>
    <mergeCell ref="B26:B30"/>
    <mergeCell ref="A8:A9"/>
    <mergeCell ref="G8:H8"/>
    <mergeCell ref="E8:F8"/>
    <mergeCell ref="D8:D9"/>
    <mergeCell ref="B8:B9"/>
    <mergeCell ref="C8:C9"/>
    <mergeCell ref="B10:B15"/>
    <mergeCell ref="C10:C12"/>
    <mergeCell ref="C23:C25"/>
    <mergeCell ref="C26:C29"/>
  </mergeCells>
  <printOptions horizontalCentered="1" verticalCentered="1"/>
  <pageMargins left="0.39370078740157483" right="0.31496062992125984" top="0.39370078740157483" bottom="0.39370078740157483" header="0" footer="0"/>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2E75B5"/>
  </sheetPr>
  <dimension ref="A2:K780"/>
  <sheetViews>
    <sheetView showGridLines="0" view="pageBreakPreview" zoomScaleNormal="100" zoomScaleSheetLayoutView="100" workbookViewId="0">
      <selection activeCell="A6" sqref="A6:H6"/>
    </sheetView>
  </sheetViews>
  <sheetFormatPr baseColWidth="10" defaultColWidth="14.42578125" defaultRowHeight="15" customHeight="1" x14ac:dyDescent="0.25"/>
  <cols>
    <col min="1" max="1" width="35.85546875" style="1" customWidth="1"/>
    <col min="2" max="2" width="21.42578125" style="1" customWidth="1"/>
    <col min="3" max="3" width="18.85546875" style="1" customWidth="1"/>
    <col min="4" max="4" width="59.85546875" style="1" customWidth="1"/>
    <col min="5" max="5" width="18.7109375" style="1" bestFit="1" customWidth="1"/>
    <col min="6" max="7" width="18.7109375" style="53" bestFit="1" customWidth="1"/>
    <col min="8" max="8" width="13" style="59" customWidth="1"/>
    <col min="9" max="12" width="10.7109375" style="1" customWidth="1"/>
    <col min="13" max="18" width="14.42578125" style="1"/>
    <col min="19" max="19" width="14.42578125" style="1" customWidth="1"/>
    <col min="20" max="16384" width="14.42578125" style="1"/>
  </cols>
  <sheetData>
    <row r="2" spans="1:8" ht="15" customHeight="1" x14ac:dyDescent="0.25">
      <c r="A2" s="461" t="s">
        <v>148</v>
      </c>
      <c r="B2" s="461"/>
      <c r="C2" s="461"/>
      <c r="D2" s="461"/>
      <c r="E2" s="461"/>
      <c r="F2" s="461"/>
      <c r="G2" s="461"/>
      <c r="H2" s="461"/>
    </row>
    <row r="3" spans="1:8" ht="15" customHeight="1" x14ac:dyDescent="0.25">
      <c r="A3" s="462" t="s">
        <v>451</v>
      </c>
      <c r="B3" s="462"/>
      <c r="C3" s="462"/>
      <c r="D3" s="462"/>
      <c r="E3" s="462"/>
      <c r="F3" s="462"/>
      <c r="G3" s="462"/>
      <c r="H3" s="462"/>
    </row>
    <row r="6" spans="1:8" ht="22.5" customHeight="1" x14ac:dyDescent="0.25">
      <c r="A6" s="414" t="s">
        <v>416</v>
      </c>
      <c r="B6" s="414"/>
      <c r="C6" s="414"/>
      <c r="D6" s="414"/>
      <c r="E6" s="414"/>
      <c r="F6" s="414"/>
      <c r="G6" s="414"/>
      <c r="H6" s="414"/>
    </row>
    <row r="7" spans="1:8" ht="15" customHeight="1" thickBot="1" x14ac:dyDescent="0.3"/>
    <row r="8" spans="1:8" ht="15" customHeight="1" x14ac:dyDescent="0.25">
      <c r="A8" s="470" t="s">
        <v>135</v>
      </c>
      <c r="B8" s="472" t="s">
        <v>347</v>
      </c>
      <c r="C8" s="472" t="s">
        <v>348</v>
      </c>
      <c r="D8" s="466" t="s">
        <v>441</v>
      </c>
      <c r="E8" s="468" t="s">
        <v>2</v>
      </c>
      <c r="F8" s="468"/>
      <c r="G8" s="468" t="s">
        <v>138</v>
      </c>
      <c r="H8" s="469"/>
    </row>
    <row r="9" spans="1:8" ht="39.75" customHeight="1" x14ac:dyDescent="0.25">
      <c r="A9" s="471"/>
      <c r="B9" s="473"/>
      <c r="C9" s="473"/>
      <c r="D9" s="467"/>
      <c r="E9" s="317" t="s">
        <v>4</v>
      </c>
      <c r="F9" s="317" t="s">
        <v>5</v>
      </c>
      <c r="G9" s="317" t="s">
        <v>136</v>
      </c>
      <c r="H9" s="318" t="s">
        <v>7</v>
      </c>
    </row>
    <row r="10" spans="1:8" ht="39.75" customHeight="1" x14ac:dyDescent="0.25">
      <c r="A10" s="285" t="s">
        <v>442</v>
      </c>
      <c r="B10" s="457" t="s">
        <v>398</v>
      </c>
      <c r="C10" s="457" t="s">
        <v>419</v>
      </c>
      <c r="D10" s="321" t="s">
        <v>443</v>
      </c>
      <c r="E10" s="322">
        <v>32500000</v>
      </c>
      <c r="F10" s="322">
        <v>22455715</v>
      </c>
      <c r="G10" s="322">
        <v>1881762.88</v>
      </c>
      <c r="H10" s="355">
        <f>G10/F10</f>
        <v>8.3798840517881529E-2</v>
      </c>
    </row>
    <row r="11" spans="1:8" ht="38.25" customHeight="1" x14ac:dyDescent="0.25">
      <c r="A11" s="285" t="s">
        <v>238</v>
      </c>
      <c r="B11" s="458"/>
      <c r="C11" s="458"/>
      <c r="D11" s="335" t="s">
        <v>241</v>
      </c>
      <c r="E11" s="234">
        <v>113330952</v>
      </c>
      <c r="F11" s="234">
        <v>100838836</v>
      </c>
      <c r="G11" s="235">
        <v>30852551.130000003</v>
      </c>
      <c r="H11" s="356">
        <f>+G11/F11</f>
        <v>0.30595901692082206</v>
      </c>
    </row>
    <row r="12" spans="1:8" ht="36" customHeight="1" x14ac:dyDescent="0.25">
      <c r="A12" s="286" t="s">
        <v>139</v>
      </c>
      <c r="B12" s="458"/>
      <c r="C12" s="458"/>
      <c r="D12" s="329" t="s">
        <v>121</v>
      </c>
      <c r="E12" s="160">
        <v>137769308</v>
      </c>
      <c r="F12" s="160">
        <v>137769308</v>
      </c>
      <c r="G12" s="161">
        <v>0</v>
      </c>
      <c r="H12" s="357">
        <f t="shared" ref="H12:H20" si="0">+G12/F12</f>
        <v>0</v>
      </c>
    </row>
    <row r="13" spans="1:8" ht="36" customHeight="1" x14ac:dyDescent="0.25">
      <c r="A13" s="286" t="s">
        <v>140</v>
      </c>
      <c r="B13" s="458"/>
      <c r="C13" s="459"/>
      <c r="D13" s="329" t="s">
        <v>239</v>
      </c>
      <c r="E13" s="160">
        <v>464775692</v>
      </c>
      <c r="F13" s="160">
        <v>294273497</v>
      </c>
      <c r="G13" s="161">
        <v>151973882.22999999</v>
      </c>
      <c r="H13" s="357">
        <f t="shared" si="0"/>
        <v>0.51643754459478219</v>
      </c>
    </row>
    <row r="14" spans="1:8" ht="78.75" x14ac:dyDescent="0.25">
      <c r="A14" s="286" t="s">
        <v>144</v>
      </c>
      <c r="B14" s="458"/>
      <c r="C14" s="305" t="s">
        <v>420</v>
      </c>
      <c r="D14" s="329" t="s">
        <v>145</v>
      </c>
      <c r="E14" s="160">
        <v>45500000</v>
      </c>
      <c r="F14" s="160">
        <v>29099206</v>
      </c>
      <c r="G14" s="161">
        <v>3599205.22</v>
      </c>
      <c r="H14" s="357">
        <f t="shared" si="0"/>
        <v>0.12368740301711326</v>
      </c>
    </row>
    <row r="15" spans="1:8" ht="31.5" x14ac:dyDescent="0.25">
      <c r="A15" s="286" t="s">
        <v>141</v>
      </c>
      <c r="B15" s="460" t="s">
        <v>399</v>
      </c>
      <c r="C15" s="460" t="s">
        <v>354</v>
      </c>
      <c r="D15" s="329" t="s">
        <v>192</v>
      </c>
      <c r="E15" s="152">
        <v>16428401</v>
      </c>
      <c r="F15" s="152">
        <v>29322052</v>
      </c>
      <c r="G15" s="161">
        <v>9490881.7000000011</v>
      </c>
      <c r="H15" s="357">
        <f t="shared" si="0"/>
        <v>0.32367726856224116</v>
      </c>
    </row>
    <row r="16" spans="1:8" ht="47.25" x14ac:dyDescent="0.25">
      <c r="A16" s="286" t="s">
        <v>428</v>
      </c>
      <c r="B16" s="460"/>
      <c r="C16" s="460"/>
      <c r="D16" s="329" t="s">
        <v>429</v>
      </c>
      <c r="E16" s="152">
        <v>0</v>
      </c>
      <c r="F16" s="152">
        <v>5999998</v>
      </c>
      <c r="G16" s="161">
        <v>5999997.4500000002</v>
      </c>
      <c r="H16" s="357">
        <f>G16/F16</f>
        <v>0.99999990833330277</v>
      </c>
    </row>
    <row r="17" spans="1:11" ht="47.25" x14ac:dyDescent="0.25">
      <c r="A17" s="286" t="s">
        <v>142</v>
      </c>
      <c r="B17" s="460"/>
      <c r="C17" s="460"/>
      <c r="D17" s="329" t="s">
        <v>331</v>
      </c>
      <c r="E17" s="152">
        <v>6820023</v>
      </c>
      <c r="F17" s="152">
        <v>9833499</v>
      </c>
      <c r="G17" s="161">
        <v>7733226.3700000001</v>
      </c>
      <c r="H17" s="357">
        <f t="shared" si="0"/>
        <v>0.78641655121945908</v>
      </c>
      <c r="K17" s="34"/>
    </row>
    <row r="18" spans="1:11" ht="31.5" x14ac:dyDescent="0.25">
      <c r="A18" s="286" t="s">
        <v>317</v>
      </c>
      <c r="B18" s="460"/>
      <c r="C18" s="460"/>
      <c r="D18" s="329" t="s">
        <v>336</v>
      </c>
      <c r="E18" s="152">
        <v>24433102</v>
      </c>
      <c r="F18" s="152">
        <v>7246102</v>
      </c>
      <c r="G18" s="161">
        <v>0</v>
      </c>
      <c r="H18" s="357">
        <f t="shared" si="0"/>
        <v>0</v>
      </c>
      <c r="K18" s="34"/>
    </row>
    <row r="19" spans="1:11" ht="39" customHeight="1" x14ac:dyDescent="0.25">
      <c r="A19" s="286" t="s">
        <v>143</v>
      </c>
      <c r="B19" s="460"/>
      <c r="C19" s="460"/>
      <c r="D19" s="329" t="s">
        <v>242</v>
      </c>
      <c r="E19" s="152">
        <v>77572564</v>
      </c>
      <c r="F19" s="152">
        <v>52082564</v>
      </c>
      <c r="G19" s="161">
        <v>12076405.08</v>
      </c>
      <c r="H19" s="357">
        <f t="shared" si="0"/>
        <v>0.23187040254009</v>
      </c>
    </row>
    <row r="20" spans="1:11" ht="39" customHeight="1" x14ac:dyDescent="0.25">
      <c r="A20" s="286" t="s">
        <v>240</v>
      </c>
      <c r="B20" s="460"/>
      <c r="C20" s="460"/>
      <c r="D20" s="329" t="s">
        <v>243</v>
      </c>
      <c r="E20" s="152">
        <v>20825028</v>
      </c>
      <c r="F20" s="152">
        <v>20448579</v>
      </c>
      <c r="G20" s="161">
        <v>4980888.03</v>
      </c>
      <c r="H20" s="357">
        <f t="shared" si="0"/>
        <v>0.24358113245913079</v>
      </c>
    </row>
    <row r="21" spans="1:11" ht="39" customHeight="1" thickBot="1" x14ac:dyDescent="0.3">
      <c r="A21" s="351" t="s">
        <v>334</v>
      </c>
      <c r="B21" s="457"/>
      <c r="C21" s="457"/>
      <c r="D21" s="342" t="s">
        <v>335</v>
      </c>
      <c r="E21" s="173">
        <v>77861917</v>
      </c>
      <c r="F21" s="173">
        <v>141800256</v>
      </c>
      <c r="G21" s="352">
        <v>22453735.990000002</v>
      </c>
      <c r="H21" s="358">
        <f>+G21/F21</f>
        <v>0.15834764071229887</v>
      </c>
    </row>
    <row r="22" spans="1:11" ht="22.5" customHeight="1" thickBot="1" x14ac:dyDescent="0.3">
      <c r="A22" s="463" t="s">
        <v>24</v>
      </c>
      <c r="B22" s="464"/>
      <c r="C22" s="464"/>
      <c r="D22" s="465"/>
      <c r="E22" s="188">
        <f>SUM(E10:E21)</f>
        <v>1017816987</v>
      </c>
      <c r="F22" s="188">
        <f>SUM(F10:F21)</f>
        <v>851169612</v>
      </c>
      <c r="G22" s="188">
        <f>SUM(G10:G21)</f>
        <v>251042536.07999998</v>
      </c>
      <c r="H22" s="353">
        <f>+G22/F22</f>
        <v>0.29493832080086052</v>
      </c>
    </row>
    <row r="23" spans="1:11" ht="15.75" x14ac:dyDescent="0.25">
      <c r="A23" s="278" t="s">
        <v>421</v>
      </c>
      <c r="B23" s="278"/>
      <c r="C23" s="278"/>
      <c r="D23" s="101"/>
      <c r="E23" s="102"/>
      <c r="F23" s="102"/>
      <c r="G23" s="97"/>
      <c r="H23" s="122"/>
    </row>
    <row r="24" spans="1:11" ht="15.75" customHeight="1" x14ac:dyDescent="0.25"/>
    <row r="25" spans="1:11" ht="15.75" customHeight="1" x14ac:dyDescent="0.25">
      <c r="D25" s="230"/>
      <c r="E25" s="2"/>
      <c r="F25" s="1"/>
      <c r="G25" s="1"/>
      <c r="H25" s="4"/>
    </row>
    <row r="26" spans="1:11" ht="15.75" customHeight="1" x14ac:dyDescent="0.25"/>
    <row r="27" spans="1:11" ht="15.75" customHeight="1" x14ac:dyDescent="0.25"/>
    <row r="28" spans="1:11" ht="15.75" customHeight="1" x14ac:dyDescent="0.25"/>
    <row r="29" spans="1:11" ht="15.75" customHeight="1" x14ac:dyDescent="0.25"/>
    <row r="30" spans="1:11" ht="15.75" customHeight="1" x14ac:dyDescent="0.25"/>
    <row r="31" spans="1:11" ht="15.75" customHeight="1" x14ac:dyDescent="0.25"/>
    <row r="32" spans="1: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sheetData>
  <mergeCells count="14">
    <mergeCell ref="C10:C13"/>
    <mergeCell ref="B15:B21"/>
    <mergeCell ref="A2:H2"/>
    <mergeCell ref="A3:H3"/>
    <mergeCell ref="A22:D22"/>
    <mergeCell ref="A6:H6"/>
    <mergeCell ref="C15:C21"/>
    <mergeCell ref="D8:D9"/>
    <mergeCell ref="E8:F8"/>
    <mergeCell ref="G8:H8"/>
    <mergeCell ref="A8:A9"/>
    <mergeCell ref="B8:B9"/>
    <mergeCell ref="C8:C9"/>
    <mergeCell ref="B10:B14"/>
  </mergeCells>
  <pageMargins left="0.62992125984251968" right="0.23622047244094491" top="0.55118110236220474" bottom="0.74803149606299213" header="0.31496062992125984"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2E75B5"/>
  </sheetPr>
  <dimension ref="A1:J1008"/>
  <sheetViews>
    <sheetView showGridLines="0" zoomScaleNormal="100" zoomScaleSheetLayoutView="100" workbookViewId="0">
      <selection activeCell="A6" sqref="A6:H6"/>
    </sheetView>
  </sheetViews>
  <sheetFormatPr baseColWidth="10" defaultColWidth="14.42578125" defaultRowHeight="15" customHeight="1" x14ac:dyDescent="0.25"/>
  <cols>
    <col min="1" max="1" width="33.42578125" style="96" customWidth="1"/>
    <col min="2" max="2" width="19.85546875" style="96" customWidth="1"/>
    <col min="3" max="3" width="16.7109375" style="96" bestFit="1" customWidth="1"/>
    <col min="4" max="4" width="49.28515625" customWidth="1"/>
    <col min="5" max="6" width="17" bestFit="1" customWidth="1"/>
    <col min="7" max="7" width="15.7109375" customWidth="1"/>
    <col min="8" max="8" width="13" style="4" customWidth="1"/>
    <col min="9" max="9" width="15.28515625" customWidth="1"/>
    <col min="10" max="18" width="10.7109375" customWidth="1"/>
  </cols>
  <sheetData>
    <row r="1" spans="1:10" s="96" customFormat="1" ht="15" customHeight="1" x14ac:dyDescent="0.25">
      <c r="H1" s="4"/>
    </row>
    <row r="2" spans="1:10" s="96" customFormat="1" ht="15" customHeight="1" x14ac:dyDescent="0.25">
      <c r="A2" s="474" t="s">
        <v>148</v>
      </c>
      <c r="B2" s="474"/>
      <c r="C2" s="474"/>
      <c r="D2" s="474"/>
      <c r="E2" s="474"/>
      <c r="F2" s="474"/>
      <c r="G2" s="474"/>
      <c r="H2" s="474"/>
      <c r="I2" s="256"/>
    </row>
    <row r="3" spans="1:10" s="96" customFormat="1" ht="15" customHeight="1" x14ac:dyDescent="0.25">
      <c r="A3" s="413" t="s">
        <v>451</v>
      </c>
      <c r="B3" s="413"/>
      <c r="C3" s="413"/>
      <c r="D3" s="413"/>
      <c r="E3" s="413"/>
      <c r="F3" s="413"/>
      <c r="G3" s="413"/>
      <c r="H3" s="413"/>
      <c r="I3" s="257"/>
    </row>
    <row r="4" spans="1:10" x14ac:dyDescent="0.25">
      <c r="I4" s="3"/>
      <c r="J4" s="3"/>
    </row>
    <row r="5" spans="1:10" s="96" customFormat="1" x14ac:dyDescent="0.25">
      <c r="H5" s="4"/>
      <c r="I5" s="3"/>
      <c r="J5" s="3"/>
    </row>
    <row r="6" spans="1:10" s="96" customFormat="1" ht="18.75" x14ac:dyDescent="0.25">
      <c r="A6" s="414" t="s">
        <v>406</v>
      </c>
      <c r="B6" s="414"/>
      <c r="C6" s="414"/>
      <c r="D6" s="414"/>
      <c r="E6" s="414"/>
      <c r="F6" s="414"/>
      <c r="G6" s="414"/>
      <c r="H6" s="414"/>
      <c r="I6" s="3"/>
      <c r="J6" s="3"/>
    </row>
    <row r="7" spans="1:10" ht="15.75" thickBot="1" x14ac:dyDescent="0.3">
      <c r="I7" s="3"/>
      <c r="J7" s="3"/>
    </row>
    <row r="8" spans="1:10" ht="15.75" x14ac:dyDescent="0.25">
      <c r="A8" s="416" t="s">
        <v>0</v>
      </c>
      <c r="B8" s="423" t="s">
        <v>347</v>
      </c>
      <c r="C8" s="423" t="s">
        <v>348</v>
      </c>
      <c r="D8" s="418" t="s">
        <v>1</v>
      </c>
      <c r="E8" s="420" t="s">
        <v>2</v>
      </c>
      <c r="F8" s="443"/>
      <c r="G8" s="420" t="s">
        <v>138</v>
      </c>
      <c r="H8" s="421"/>
      <c r="I8" s="3"/>
      <c r="J8" s="3"/>
    </row>
    <row r="9" spans="1:10" ht="31.5" customHeight="1" thickBot="1" x14ac:dyDescent="0.3">
      <c r="A9" s="417"/>
      <c r="B9" s="424"/>
      <c r="C9" s="424"/>
      <c r="D9" s="419"/>
      <c r="E9" s="185" t="s">
        <v>4</v>
      </c>
      <c r="F9" s="185" t="s">
        <v>5</v>
      </c>
      <c r="G9" s="185" t="s">
        <v>6</v>
      </c>
      <c r="H9" s="262" t="s">
        <v>7</v>
      </c>
      <c r="I9" s="3"/>
      <c r="J9" s="3"/>
    </row>
    <row r="10" spans="1:10" ht="71.25" customHeight="1" x14ac:dyDescent="0.25">
      <c r="A10" s="199" t="s">
        <v>290</v>
      </c>
      <c r="B10" s="475" t="s">
        <v>372</v>
      </c>
      <c r="C10" s="475" t="s">
        <v>375</v>
      </c>
      <c r="D10" s="332" t="s">
        <v>235</v>
      </c>
      <c r="E10" s="200">
        <v>64712250</v>
      </c>
      <c r="F10" s="176">
        <v>72374214</v>
      </c>
      <c r="G10" s="176">
        <v>1135624.6100000001</v>
      </c>
      <c r="H10" s="177">
        <f>G10/F10</f>
        <v>1.5691011304108948E-2</v>
      </c>
      <c r="I10" s="3"/>
      <c r="J10" s="3"/>
    </row>
    <row r="11" spans="1:10" s="96" customFormat="1" ht="71.25" customHeight="1" x14ac:dyDescent="0.25">
      <c r="A11" s="199" t="s">
        <v>426</v>
      </c>
      <c r="B11" s="455"/>
      <c r="C11" s="455"/>
      <c r="D11" s="332" t="s">
        <v>427</v>
      </c>
      <c r="E11" s="200">
        <v>51241000</v>
      </c>
      <c r="F11" s="176">
        <v>44179023</v>
      </c>
      <c r="G11" s="176">
        <v>204021.95</v>
      </c>
      <c r="H11" s="177">
        <f>G11/F11</f>
        <v>4.6180729256959808E-3</v>
      </c>
      <c r="I11" s="3"/>
      <c r="J11" s="3"/>
    </row>
    <row r="12" spans="1:10" s="96" customFormat="1" ht="50.25" customHeight="1" x14ac:dyDescent="0.25">
      <c r="A12" s="201" t="s">
        <v>291</v>
      </c>
      <c r="B12" s="449" t="s">
        <v>373</v>
      </c>
      <c r="C12" s="449" t="s">
        <v>354</v>
      </c>
      <c r="D12" s="333" t="s">
        <v>330</v>
      </c>
      <c r="E12" s="202">
        <v>3110224</v>
      </c>
      <c r="F12" s="176">
        <v>3030224</v>
      </c>
      <c r="G12" s="152">
        <v>267022.96999999997</v>
      </c>
      <c r="H12" s="177">
        <f t="shared" ref="H12:H15" si="0">G12/F12</f>
        <v>8.8119878266425172E-2</v>
      </c>
      <c r="I12" s="3"/>
      <c r="J12" s="3"/>
    </row>
    <row r="13" spans="1:10" s="96" customFormat="1" ht="42" customHeight="1" x14ac:dyDescent="0.25">
      <c r="A13" s="201" t="s">
        <v>292</v>
      </c>
      <c r="B13" s="449"/>
      <c r="C13" s="449"/>
      <c r="D13" s="333" t="s">
        <v>181</v>
      </c>
      <c r="E13" s="202">
        <v>17625950</v>
      </c>
      <c r="F13" s="152">
        <v>17343450</v>
      </c>
      <c r="G13" s="152">
        <v>1005152.29</v>
      </c>
      <c r="H13" s="177">
        <f t="shared" si="0"/>
        <v>5.7955729108107097E-2</v>
      </c>
      <c r="I13" s="3"/>
      <c r="J13" s="3"/>
    </row>
    <row r="14" spans="1:10" s="96" customFormat="1" ht="33" customHeight="1" x14ac:dyDescent="0.25">
      <c r="A14" s="201" t="s">
        <v>293</v>
      </c>
      <c r="B14" s="449" t="s">
        <v>374</v>
      </c>
      <c r="C14" s="449" t="s">
        <v>354</v>
      </c>
      <c r="D14" s="333" t="s">
        <v>236</v>
      </c>
      <c r="E14" s="202">
        <v>3008069</v>
      </c>
      <c r="F14" s="152">
        <v>3008069</v>
      </c>
      <c r="G14" s="152">
        <v>214342.75</v>
      </c>
      <c r="H14" s="177">
        <f t="shared" si="0"/>
        <v>7.125592863727527E-2</v>
      </c>
      <c r="I14" s="3"/>
      <c r="J14" s="3"/>
    </row>
    <row r="15" spans="1:10" s="31" customFormat="1" ht="40.5" customHeight="1" thickBot="1" x14ac:dyDescent="0.3">
      <c r="A15" s="220" t="s">
        <v>294</v>
      </c>
      <c r="B15" s="447"/>
      <c r="C15" s="447"/>
      <c r="D15" s="334" t="s">
        <v>237</v>
      </c>
      <c r="E15" s="258">
        <v>1939993</v>
      </c>
      <c r="F15" s="173">
        <v>1939993</v>
      </c>
      <c r="G15" s="173">
        <v>115790.23</v>
      </c>
      <c r="H15" s="177">
        <f t="shared" si="0"/>
        <v>5.9685900928508506E-2</v>
      </c>
      <c r="I15" s="3"/>
      <c r="J15" s="3"/>
    </row>
    <row r="16" spans="1:10" ht="22.5" customHeight="1" thickBot="1" x14ac:dyDescent="0.3">
      <c r="A16" s="410" t="s">
        <v>24</v>
      </c>
      <c r="B16" s="411"/>
      <c r="C16" s="411"/>
      <c r="D16" s="412"/>
      <c r="E16" s="188">
        <f>SUM(E10:E15)</f>
        <v>141637486</v>
      </c>
      <c r="F16" s="188">
        <f t="shared" ref="F16:G16" si="1">SUM(F10:F15)</f>
        <v>141874973</v>
      </c>
      <c r="G16" s="188">
        <f t="shared" si="1"/>
        <v>2941954.8000000003</v>
      </c>
      <c r="H16" s="189">
        <f>G16/F16</f>
        <v>2.0736249232625407E-2</v>
      </c>
      <c r="I16" s="3"/>
      <c r="J16" s="3"/>
    </row>
    <row r="17" spans="1:10" x14ac:dyDescent="0.25">
      <c r="A17" s="98" t="s">
        <v>423</v>
      </c>
      <c r="B17" s="98"/>
      <c r="C17" s="98"/>
      <c r="D17" s="1"/>
      <c r="E17" s="2"/>
      <c r="F17" s="2"/>
      <c r="I17" s="3"/>
      <c r="J17" s="3"/>
    </row>
    <row r="18" spans="1:10" x14ac:dyDescent="0.25">
      <c r="D18" s="1"/>
      <c r="E18" s="6"/>
      <c r="F18" s="6"/>
      <c r="G18" s="6"/>
      <c r="H18" s="50"/>
      <c r="I18" s="3"/>
      <c r="J18" s="3"/>
    </row>
    <row r="19" spans="1:10" x14ac:dyDescent="0.25">
      <c r="D19" s="1"/>
      <c r="E19" s="2"/>
      <c r="F19" s="2"/>
      <c r="G19" s="2"/>
      <c r="H19" s="51"/>
      <c r="I19" s="3"/>
      <c r="J19" s="3"/>
    </row>
    <row r="20" spans="1:10" x14ac:dyDescent="0.25">
      <c r="D20" s="1"/>
      <c r="E20" s="2"/>
      <c r="F20" s="2"/>
      <c r="G20" s="2"/>
      <c r="H20" s="51"/>
      <c r="I20" s="3"/>
      <c r="J20" s="3"/>
    </row>
    <row r="21" spans="1:10" x14ac:dyDescent="0.25">
      <c r="D21" s="1"/>
      <c r="E21" s="2"/>
      <c r="F21" s="2"/>
      <c r="I21" s="3"/>
      <c r="J21" s="3"/>
    </row>
    <row r="22" spans="1:10" x14ac:dyDescent="0.25">
      <c r="D22" s="1"/>
      <c r="E22" s="2"/>
      <c r="F22" s="2"/>
      <c r="I22" s="3"/>
      <c r="J22" s="3"/>
    </row>
    <row r="23" spans="1:10" x14ac:dyDescent="0.25">
      <c r="D23" s="1"/>
      <c r="E23" s="2"/>
      <c r="F23" s="2"/>
      <c r="I23" s="3"/>
      <c r="J23" s="3"/>
    </row>
    <row r="24" spans="1:10" x14ac:dyDescent="0.25">
      <c r="D24" s="1"/>
      <c r="E24" s="2"/>
      <c r="F24" s="2"/>
      <c r="I24" s="3"/>
      <c r="J24" s="3"/>
    </row>
    <row r="25" spans="1:10" x14ac:dyDescent="0.25">
      <c r="D25" s="1"/>
      <c r="E25" s="2"/>
      <c r="F25" s="2"/>
      <c r="I25" s="3"/>
      <c r="J25" s="3"/>
    </row>
    <row r="26" spans="1:10" x14ac:dyDescent="0.25">
      <c r="D26" s="1"/>
      <c r="E26" s="2"/>
      <c r="F26" s="2"/>
      <c r="I26" s="3"/>
      <c r="J26" s="3"/>
    </row>
    <row r="27" spans="1:10" x14ac:dyDescent="0.25">
      <c r="D27" s="1"/>
      <c r="E27" s="2"/>
      <c r="F27" s="2"/>
      <c r="I27" s="3"/>
      <c r="J27" s="3"/>
    </row>
    <row r="28" spans="1:10" x14ac:dyDescent="0.25">
      <c r="D28" s="1"/>
      <c r="E28" s="2"/>
      <c r="F28" s="2"/>
      <c r="I28" s="3"/>
      <c r="J28" s="3"/>
    </row>
    <row r="29" spans="1:10" ht="15.75" customHeight="1" x14ac:dyDescent="0.25">
      <c r="D29" s="1"/>
      <c r="E29" s="2"/>
      <c r="F29" s="2"/>
      <c r="I29" s="3"/>
      <c r="J29" s="3"/>
    </row>
    <row r="30" spans="1:10" ht="15.75" customHeight="1" x14ac:dyDescent="0.25"/>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sheetData>
  <mergeCells count="16">
    <mergeCell ref="A2:H2"/>
    <mergeCell ref="A3:H3"/>
    <mergeCell ref="A16:D16"/>
    <mergeCell ref="A6:H6"/>
    <mergeCell ref="C14:C15"/>
    <mergeCell ref="G8:H8"/>
    <mergeCell ref="E8:F8"/>
    <mergeCell ref="A8:A9"/>
    <mergeCell ref="D8:D9"/>
    <mergeCell ref="B8:B9"/>
    <mergeCell ref="C8:C9"/>
    <mergeCell ref="B12:B13"/>
    <mergeCell ref="C12:C13"/>
    <mergeCell ref="B14:B15"/>
    <mergeCell ref="B10:B11"/>
    <mergeCell ref="C10:C11"/>
  </mergeCells>
  <printOptions horizontalCentered="1"/>
  <pageMargins left="0.51181102362204722" right="0.31496062992125984" top="0.98425196850393704" bottom="0.74803149606299213" header="0" footer="0"/>
  <pageSetup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2E75B5"/>
  </sheetPr>
  <dimension ref="B1:K1000"/>
  <sheetViews>
    <sheetView view="pageBreakPreview" topLeftCell="A44" zoomScale="80" zoomScaleNormal="70" zoomScaleSheetLayoutView="80" workbookViewId="0">
      <selection activeCell="G50" sqref="G50"/>
    </sheetView>
  </sheetViews>
  <sheetFormatPr baseColWidth="10" defaultColWidth="14.42578125" defaultRowHeight="15" customHeight="1" x14ac:dyDescent="0.25"/>
  <cols>
    <col min="1" max="1" width="5.28515625" style="1" customWidth="1"/>
    <col min="2" max="2" width="38.140625" style="1" customWidth="1"/>
    <col min="3" max="3" width="41.7109375" style="1" customWidth="1"/>
    <col min="4" max="4" width="31" style="1" hidden="1" customWidth="1"/>
    <col min="5" max="5" width="28.28515625" style="53" customWidth="1"/>
    <col min="6" max="6" width="24.28515625" style="53" customWidth="1"/>
    <col min="7" max="7" width="22.42578125" style="53" customWidth="1"/>
    <col min="8" max="8" width="23" style="59" bestFit="1" customWidth="1"/>
    <col min="9" max="9" width="15.28515625" style="53" customWidth="1"/>
    <col min="10" max="10" width="5" style="1" customWidth="1"/>
    <col min="11" max="11" width="17.85546875" style="1" bestFit="1" customWidth="1"/>
    <col min="12" max="19" width="10.7109375" style="1" customWidth="1"/>
    <col min="20" max="16384" width="14.42578125" style="1"/>
  </cols>
  <sheetData>
    <row r="1" spans="2:11" x14ac:dyDescent="0.25">
      <c r="E1" s="58"/>
      <c r="F1" s="58"/>
    </row>
    <row r="2" spans="2:11" x14ac:dyDescent="0.25">
      <c r="E2" s="58"/>
      <c r="F2" s="58"/>
    </row>
    <row r="3" spans="2:11" x14ac:dyDescent="0.25">
      <c r="E3" s="58"/>
      <c r="F3" s="58"/>
    </row>
    <row r="4" spans="2:11" ht="15.75" thickBot="1" x14ac:dyDescent="0.3">
      <c r="E4" s="58"/>
      <c r="F4" s="58"/>
    </row>
    <row r="5" spans="2:11" ht="39" customHeight="1" x14ac:dyDescent="0.25">
      <c r="B5" s="476" t="s">
        <v>26</v>
      </c>
      <c r="C5" s="478" t="s">
        <v>27</v>
      </c>
      <c r="D5" s="478" t="s">
        <v>28</v>
      </c>
      <c r="E5" s="480" t="s">
        <v>29</v>
      </c>
      <c r="F5" s="481"/>
      <c r="G5" s="488" t="s">
        <v>30</v>
      </c>
      <c r="H5" s="481"/>
      <c r="I5" s="486" t="s">
        <v>33</v>
      </c>
    </row>
    <row r="6" spans="2:11" ht="42.75" customHeight="1" x14ac:dyDescent="0.25">
      <c r="B6" s="477"/>
      <c r="C6" s="479"/>
      <c r="D6" s="479"/>
      <c r="E6" s="60" t="s">
        <v>31</v>
      </c>
      <c r="F6" s="60" t="s">
        <v>5</v>
      </c>
      <c r="G6" s="61" t="s">
        <v>6</v>
      </c>
      <c r="H6" s="62" t="s">
        <v>32</v>
      </c>
      <c r="I6" s="487"/>
    </row>
    <row r="7" spans="2:11" ht="94.5" customHeight="1" x14ac:dyDescent="0.25">
      <c r="B7" s="35" t="s">
        <v>53</v>
      </c>
      <c r="C7" s="78" t="s">
        <v>118</v>
      </c>
      <c r="D7" s="22" t="s">
        <v>88</v>
      </c>
      <c r="E7" s="63">
        <v>92216000</v>
      </c>
      <c r="F7" s="63">
        <v>90244380</v>
      </c>
      <c r="G7" s="64">
        <v>20899181.260000002</v>
      </c>
      <c r="H7" s="86">
        <f>G7/F7</f>
        <v>0.23158429655120907</v>
      </c>
      <c r="I7" s="73">
        <v>60132</v>
      </c>
    </row>
    <row r="8" spans="2:11" ht="98.25" customHeight="1" x14ac:dyDescent="0.25">
      <c r="B8" s="35" t="s">
        <v>54</v>
      </c>
      <c r="C8" s="489" t="s">
        <v>119</v>
      </c>
      <c r="D8" s="22" t="s">
        <v>89</v>
      </c>
      <c r="E8" s="66">
        <v>48600000</v>
      </c>
      <c r="F8" s="66">
        <v>36801647</v>
      </c>
      <c r="G8" s="66">
        <v>33701645.359999999</v>
      </c>
      <c r="H8" s="87">
        <f t="shared" ref="H8:H49" si="0">G8/F8</f>
        <v>0.91576459499217522</v>
      </c>
      <c r="I8" s="74">
        <v>208415</v>
      </c>
    </row>
    <row r="9" spans="2:11" ht="76.5" customHeight="1" x14ac:dyDescent="0.25">
      <c r="B9" s="35" t="s">
        <v>55</v>
      </c>
      <c r="C9" s="490"/>
      <c r="D9" s="22" t="s">
        <v>90</v>
      </c>
      <c r="E9" s="64">
        <v>26000000</v>
      </c>
      <c r="F9" s="64">
        <v>64544415</v>
      </c>
      <c r="G9" s="64">
        <v>43039997.520000003</v>
      </c>
      <c r="H9" s="86">
        <f t="shared" si="0"/>
        <v>0.66682760266709373</v>
      </c>
      <c r="I9" s="73">
        <v>209024</v>
      </c>
    </row>
    <row r="10" spans="2:11" ht="76.5" customHeight="1" x14ac:dyDescent="0.25">
      <c r="B10" s="35" t="s">
        <v>56</v>
      </c>
      <c r="C10" s="490"/>
      <c r="D10" s="22" t="s">
        <v>91</v>
      </c>
      <c r="E10" s="66">
        <v>54304761</v>
      </c>
      <c r="F10" s="66">
        <v>22739140</v>
      </c>
      <c r="G10" s="66">
        <v>21129834.43</v>
      </c>
      <c r="H10" s="87">
        <f t="shared" si="0"/>
        <v>0.92922750948364796</v>
      </c>
      <c r="I10" s="74">
        <v>209051</v>
      </c>
    </row>
    <row r="11" spans="2:11" ht="76.5" customHeight="1" x14ac:dyDescent="0.25">
      <c r="B11" s="35" t="s">
        <v>57</v>
      </c>
      <c r="C11" s="490"/>
      <c r="D11" s="22" t="s">
        <v>92</v>
      </c>
      <c r="E11" s="66">
        <v>23191912</v>
      </c>
      <c r="F11" s="66">
        <v>3000000</v>
      </c>
      <c r="G11" s="66">
        <v>0</v>
      </c>
      <c r="H11" s="87">
        <f t="shared" si="0"/>
        <v>0</v>
      </c>
      <c r="I11" s="74">
        <v>209677</v>
      </c>
    </row>
    <row r="12" spans="2:11" ht="76.5" customHeight="1" x14ac:dyDescent="0.25">
      <c r="B12" s="35" t="s">
        <v>58</v>
      </c>
      <c r="C12" s="490"/>
      <c r="D12" s="22" t="s">
        <v>93</v>
      </c>
      <c r="E12" s="66">
        <v>41347830</v>
      </c>
      <c r="F12" s="66">
        <v>5100000</v>
      </c>
      <c r="G12" s="66">
        <v>459062.26</v>
      </c>
      <c r="H12" s="87">
        <f t="shared" si="0"/>
        <v>9.0012207843137251E-2</v>
      </c>
      <c r="I12" s="74">
        <v>209678</v>
      </c>
    </row>
    <row r="13" spans="2:11" ht="76.5" customHeight="1" x14ac:dyDescent="0.25">
      <c r="B13" s="35" t="s">
        <v>58</v>
      </c>
      <c r="C13" s="490"/>
      <c r="D13" s="22" t="s">
        <v>94</v>
      </c>
      <c r="E13" s="66">
        <v>50319389</v>
      </c>
      <c r="F13" s="66">
        <v>20946675</v>
      </c>
      <c r="G13" s="66">
        <v>20889071.260000002</v>
      </c>
      <c r="H13" s="87">
        <f t="shared" si="0"/>
        <v>0.99724998167967005</v>
      </c>
      <c r="I13" s="74">
        <v>209682</v>
      </c>
    </row>
    <row r="14" spans="2:11" ht="76.5" customHeight="1" x14ac:dyDescent="0.25">
      <c r="B14" s="35" t="s">
        <v>58</v>
      </c>
      <c r="C14" s="490"/>
      <c r="D14" s="22" t="s">
        <v>95</v>
      </c>
      <c r="E14" s="66">
        <v>23281973</v>
      </c>
      <c r="F14" s="66">
        <v>728638</v>
      </c>
      <c r="G14" s="66">
        <v>728484.87</v>
      </c>
      <c r="H14" s="87">
        <f t="shared" si="0"/>
        <v>0.99978984077141186</v>
      </c>
      <c r="I14" s="74">
        <v>207590</v>
      </c>
    </row>
    <row r="15" spans="2:11" ht="76.5" customHeight="1" x14ac:dyDescent="0.25">
      <c r="B15" s="35" t="s">
        <v>59</v>
      </c>
      <c r="C15" s="490"/>
      <c r="D15" s="22" t="s">
        <v>96</v>
      </c>
      <c r="E15" s="66">
        <v>3300636</v>
      </c>
      <c r="F15" s="66">
        <v>10930680</v>
      </c>
      <c r="G15" s="66">
        <v>9805023.3300000001</v>
      </c>
      <c r="H15" s="87">
        <f t="shared" si="0"/>
        <v>0.89701860542985434</v>
      </c>
      <c r="I15" s="74">
        <v>149860</v>
      </c>
      <c r="K15" s="57"/>
    </row>
    <row r="16" spans="2:11" ht="76.5" customHeight="1" x14ac:dyDescent="0.25">
      <c r="B16" s="35" t="s">
        <v>60</v>
      </c>
      <c r="C16" s="490"/>
      <c r="D16" s="22" t="s">
        <v>34</v>
      </c>
      <c r="E16" s="66">
        <v>0</v>
      </c>
      <c r="F16" s="66">
        <v>12643524</v>
      </c>
      <c r="G16" s="66">
        <v>8255621.6500000004</v>
      </c>
      <c r="H16" s="67">
        <f t="shared" si="0"/>
        <v>0.65295258268185363</v>
      </c>
      <c r="I16" s="74">
        <v>228252</v>
      </c>
      <c r="J16" s="48"/>
    </row>
    <row r="17" spans="2:9" ht="76.5" customHeight="1" x14ac:dyDescent="0.25">
      <c r="B17" s="35" t="s">
        <v>60</v>
      </c>
      <c r="C17" s="491"/>
      <c r="D17" s="22" t="s">
        <v>35</v>
      </c>
      <c r="E17" s="64">
        <v>0</v>
      </c>
      <c r="F17" s="64">
        <v>12886032</v>
      </c>
      <c r="G17" s="64">
        <v>684757.25</v>
      </c>
      <c r="H17" s="65">
        <f t="shared" si="0"/>
        <v>5.313949631663184E-2</v>
      </c>
      <c r="I17" s="74">
        <v>228343</v>
      </c>
    </row>
    <row r="18" spans="2:9" ht="76.5" customHeight="1" x14ac:dyDescent="0.25">
      <c r="B18" s="35" t="s">
        <v>61</v>
      </c>
      <c r="C18" s="492" t="s">
        <v>120</v>
      </c>
      <c r="D18" s="22" t="s">
        <v>97</v>
      </c>
      <c r="E18" s="66">
        <v>147845465</v>
      </c>
      <c r="F18" s="66">
        <v>83478936</v>
      </c>
      <c r="G18" s="66">
        <v>82602280.510000005</v>
      </c>
      <c r="H18" s="87">
        <f t="shared" si="0"/>
        <v>0.98949848270706287</v>
      </c>
      <c r="I18" s="74">
        <v>34968</v>
      </c>
    </row>
    <row r="19" spans="2:9" ht="76.5" customHeight="1" x14ac:dyDescent="0.25">
      <c r="B19" s="35" t="s">
        <v>62</v>
      </c>
      <c r="C19" s="493"/>
      <c r="D19" s="22" t="s">
        <v>98</v>
      </c>
      <c r="E19" s="66">
        <v>60000000</v>
      </c>
      <c r="F19" s="66">
        <v>76600000</v>
      </c>
      <c r="G19" s="66">
        <v>71396398.120000005</v>
      </c>
      <c r="H19" s="87">
        <f t="shared" si="0"/>
        <v>0.9320678605744126</v>
      </c>
      <c r="I19" s="74">
        <v>116535</v>
      </c>
    </row>
    <row r="20" spans="2:9" ht="76.5" customHeight="1" x14ac:dyDescent="0.25">
      <c r="B20" s="35" t="s">
        <v>61</v>
      </c>
      <c r="C20" s="493"/>
      <c r="D20" s="22" t="s">
        <v>99</v>
      </c>
      <c r="E20" s="66">
        <v>133231886</v>
      </c>
      <c r="F20" s="66">
        <v>10134533</v>
      </c>
      <c r="G20" s="66">
        <v>0</v>
      </c>
      <c r="H20" s="87">
        <f t="shared" si="0"/>
        <v>0</v>
      </c>
      <c r="I20" s="74">
        <v>15149</v>
      </c>
    </row>
    <row r="21" spans="2:9" ht="76.5" customHeight="1" x14ac:dyDescent="0.25">
      <c r="B21" s="35" t="s">
        <v>63</v>
      </c>
      <c r="C21" s="492" t="s">
        <v>121</v>
      </c>
      <c r="D21" s="22" t="s">
        <v>100</v>
      </c>
      <c r="E21" s="66">
        <v>36475246</v>
      </c>
      <c r="F21" s="66">
        <v>36475246</v>
      </c>
      <c r="G21" s="66">
        <v>7322821.6799999997</v>
      </c>
      <c r="H21" s="87">
        <f t="shared" si="0"/>
        <v>0.20076140624246919</v>
      </c>
      <c r="I21" s="74">
        <v>116527</v>
      </c>
    </row>
    <row r="22" spans="2:9" ht="76.5" customHeight="1" x14ac:dyDescent="0.25">
      <c r="B22" s="36" t="s">
        <v>63</v>
      </c>
      <c r="C22" s="493"/>
      <c r="D22" s="37" t="s">
        <v>101</v>
      </c>
      <c r="E22" s="68">
        <v>45347603</v>
      </c>
      <c r="F22" s="68">
        <v>45347603</v>
      </c>
      <c r="G22" s="68">
        <v>6697145.1500000004</v>
      </c>
      <c r="H22" s="88">
        <f t="shared" si="0"/>
        <v>0.14768465601147651</v>
      </c>
      <c r="I22" s="75">
        <v>132258</v>
      </c>
    </row>
    <row r="23" spans="2:9" ht="76.5" customHeight="1" x14ac:dyDescent="0.25">
      <c r="B23" s="38" t="s">
        <v>64</v>
      </c>
      <c r="C23" s="482" t="s">
        <v>122</v>
      </c>
      <c r="D23" s="39" t="s">
        <v>102</v>
      </c>
      <c r="E23" s="66">
        <v>22077494</v>
      </c>
      <c r="F23" s="66">
        <v>18741577</v>
      </c>
      <c r="G23" s="66">
        <v>16149118.109999999</v>
      </c>
      <c r="H23" s="87">
        <f t="shared" si="0"/>
        <v>0.86167338586288655</v>
      </c>
      <c r="I23" s="76">
        <v>209016</v>
      </c>
    </row>
    <row r="24" spans="2:9" ht="76.5" customHeight="1" x14ac:dyDescent="0.25">
      <c r="B24" s="40" t="s">
        <v>65</v>
      </c>
      <c r="C24" s="483"/>
      <c r="D24" s="22" t="s">
        <v>36</v>
      </c>
      <c r="E24" s="66">
        <v>0</v>
      </c>
      <c r="F24" s="66">
        <v>12316168</v>
      </c>
      <c r="G24" s="66">
        <v>0</v>
      </c>
      <c r="H24" s="67">
        <f t="shared" si="0"/>
        <v>0</v>
      </c>
      <c r="I24" s="77">
        <v>228035</v>
      </c>
    </row>
    <row r="25" spans="2:9" ht="90" customHeight="1" x14ac:dyDescent="0.25">
      <c r="B25" s="40" t="s">
        <v>66</v>
      </c>
      <c r="C25" s="483"/>
      <c r="D25" s="22" t="s">
        <v>37</v>
      </c>
      <c r="E25" s="66">
        <v>0</v>
      </c>
      <c r="F25" s="66">
        <v>7441805</v>
      </c>
      <c r="G25" s="66">
        <v>224087.69</v>
      </c>
      <c r="H25" s="67">
        <f t="shared" si="0"/>
        <v>3.0112007772307929E-2</v>
      </c>
      <c r="I25" s="77">
        <v>228061</v>
      </c>
    </row>
    <row r="26" spans="2:9" ht="90" customHeight="1" x14ac:dyDescent="0.25">
      <c r="B26" s="42" t="s">
        <v>67</v>
      </c>
      <c r="C26" s="484"/>
      <c r="D26" s="41"/>
      <c r="E26" s="66">
        <v>0</v>
      </c>
      <c r="F26" s="66">
        <v>19153043</v>
      </c>
      <c r="G26" s="66">
        <v>19106005.960000001</v>
      </c>
      <c r="H26" s="67">
        <f t="shared" si="0"/>
        <v>0.99754414794557711</v>
      </c>
      <c r="I26" s="71">
        <v>228251</v>
      </c>
    </row>
    <row r="27" spans="2:9" ht="90" customHeight="1" x14ac:dyDescent="0.25">
      <c r="B27" s="40" t="s">
        <v>124</v>
      </c>
      <c r="C27" s="494" t="s">
        <v>76</v>
      </c>
      <c r="D27" s="41"/>
      <c r="E27" s="66">
        <v>12730500</v>
      </c>
      <c r="F27" s="66">
        <v>0</v>
      </c>
      <c r="G27" s="66">
        <v>0</v>
      </c>
      <c r="H27" s="87" t="e">
        <f t="shared" si="0"/>
        <v>#DIV/0!</v>
      </c>
      <c r="I27" s="71">
        <v>221962</v>
      </c>
    </row>
    <row r="28" spans="2:9" ht="90" customHeight="1" x14ac:dyDescent="0.25">
      <c r="B28" s="40" t="s">
        <v>125</v>
      </c>
      <c r="C28" s="495"/>
      <c r="D28" s="41"/>
      <c r="E28" s="66">
        <v>40000000</v>
      </c>
      <c r="F28" s="66">
        <v>2778672</v>
      </c>
      <c r="G28" s="66">
        <v>1200000</v>
      </c>
      <c r="H28" s="87">
        <f t="shared" si="0"/>
        <v>0.43186097531482665</v>
      </c>
      <c r="I28" s="71">
        <v>221965</v>
      </c>
    </row>
    <row r="29" spans="2:9" ht="90" customHeight="1" x14ac:dyDescent="0.25">
      <c r="B29" s="43" t="s">
        <v>68</v>
      </c>
      <c r="C29" s="495"/>
      <c r="D29" s="44" t="s">
        <v>103</v>
      </c>
      <c r="E29" s="66">
        <v>23750000</v>
      </c>
      <c r="F29" s="66">
        <v>0</v>
      </c>
      <c r="G29" s="66">
        <v>0</v>
      </c>
      <c r="H29" s="87" t="e">
        <f t="shared" si="0"/>
        <v>#DIV/0!</v>
      </c>
      <c r="I29" s="72">
        <v>116530</v>
      </c>
    </row>
    <row r="30" spans="2:9" ht="90" customHeight="1" x14ac:dyDescent="0.25">
      <c r="B30" s="43" t="s">
        <v>69</v>
      </c>
      <c r="C30" s="495"/>
      <c r="D30" s="44" t="s">
        <v>104</v>
      </c>
      <c r="E30" s="66">
        <v>1300000</v>
      </c>
      <c r="F30" s="66">
        <v>34248424</v>
      </c>
      <c r="G30" s="66">
        <v>0</v>
      </c>
      <c r="H30" s="87">
        <f t="shared" si="0"/>
        <v>0</v>
      </c>
      <c r="I30" s="72">
        <v>142767</v>
      </c>
    </row>
    <row r="31" spans="2:9" ht="90" customHeight="1" x14ac:dyDescent="0.25">
      <c r="B31" s="43" t="s">
        <v>70</v>
      </c>
      <c r="C31" s="495"/>
      <c r="D31" s="44" t="s">
        <v>105</v>
      </c>
      <c r="E31" s="66">
        <v>31881336</v>
      </c>
      <c r="F31" s="66">
        <v>31881336</v>
      </c>
      <c r="G31" s="66">
        <v>1223010.24</v>
      </c>
      <c r="H31" s="87">
        <f t="shared" si="0"/>
        <v>3.8361323377414297E-2</v>
      </c>
      <c r="I31" s="72">
        <v>167405</v>
      </c>
    </row>
    <row r="32" spans="2:9" ht="90" customHeight="1" x14ac:dyDescent="0.25">
      <c r="B32" s="43" t="s">
        <v>70</v>
      </c>
      <c r="C32" s="495"/>
      <c r="D32" s="44" t="s">
        <v>106</v>
      </c>
      <c r="E32" s="66">
        <v>46050000</v>
      </c>
      <c r="F32" s="66">
        <v>35744431</v>
      </c>
      <c r="G32" s="66">
        <v>30167081.219999999</v>
      </c>
      <c r="H32" s="87">
        <f t="shared" si="0"/>
        <v>0.84396590954266415</v>
      </c>
      <c r="I32" s="72">
        <v>189499</v>
      </c>
    </row>
    <row r="33" spans="2:10" ht="90" customHeight="1" x14ac:dyDescent="0.25">
      <c r="B33" s="43" t="s">
        <v>71</v>
      </c>
      <c r="C33" s="495"/>
      <c r="D33" s="44"/>
      <c r="E33" s="66">
        <v>0</v>
      </c>
      <c r="F33" s="66">
        <v>126770500</v>
      </c>
      <c r="G33" s="66">
        <v>76363701.480000004</v>
      </c>
      <c r="H33" s="67">
        <f t="shared" si="0"/>
        <v>0.60237753641422886</v>
      </c>
      <c r="I33" s="72">
        <v>190108</v>
      </c>
    </row>
    <row r="34" spans="2:10" ht="90" customHeight="1" x14ac:dyDescent="0.25">
      <c r="B34" s="43" t="s">
        <v>72</v>
      </c>
      <c r="C34" s="495"/>
      <c r="D34" s="44"/>
      <c r="E34" s="66">
        <v>0</v>
      </c>
      <c r="F34" s="66">
        <v>11510337</v>
      </c>
      <c r="G34" s="66">
        <v>4184226.09</v>
      </c>
      <c r="H34" s="67">
        <f t="shared" si="0"/>
        <v>0.36351899079931366</v>
      </c>
      <c r="I34" s="72">
        <v>190122</v>
      </c>
    </row>
    <row r="35" spans="2:10" ht="90" customHeight="1" x14ac:dyDescent="0.25">
      <c r="B35" s="43" t="s">
        <v>73</v>
      </c>
      <c r="C35" s="495"/>
      <c r="D35" s="44" t="s">
        <v>107</v>
      </c>
      <c r="E35" s="66">
        <v>16100000</v>
      </c>
      <c r="F35" s="66">
        <v>1200000</v>
      </c>
      <c r="G35" s="66">
        <v>981253.77</v>
      </c>
      <c r="H35" s="87">
        <f t="shared" si="0"/>
        <v>0.81771147499999997</v>
      </c>
      <c r="I35" s="72">
        <v>221005</v>
      </c>
    </row>
    <row r="36" spans="2:10" ht="90" customHeight="1" x14ac:dyDescent="0.25">
      <c r="B36" s="43" t="s">
        <v>74</v>
      </c>
      <c r="C36" s="495"/>
      <c r="D36" s="44" t="s">
        <v>108</v>
      </c>
      <c r="E36" s="66">
        <v>27524022</v>
      </c>
      <c r="F36" s="66">
        <v>27524022</v>
      </c>
      <c r="G36" s="66">
        <v>3474885.01</v>
      </c>
      <c r="H36" s="87">
        <f t="shared" si="0"/>
        <v>0.12624917281347905</v>
      </c>
      <c r="I36" s="72">
        <v>72220</v>
      </c>
    </row>
    <row r="37" spans="2:10" ht="90" customHeight="1" x14ac:dyDescent="0.25">
      <c r="B37" s="43" t="s">
        <v>75</v>
      </c>
      <c r="C37" s="495"/>
      <c r="D37" s="44" t="s">
        <v>109</v>
      </c>
      <c r="E37" s="66">
        <v>193950000</v>
      </c>
      <c r="F37" s="66">
        <v>0</v>
      </c>
      <c r="G37" s="66">
        <v>0</v>
      </c>
      <c r="H37" s="87" t="e">
        <f t="shared" si="0"/>
        <v>#DIV/0!</v>
      </c>
      <c r="I37" s="72">
        <v>95927</v>
      </c>
    </row>
    <row r="38" spans="2:10" ht="90" customHeight="1" x14ac:dyDescent="0.25">
      <c r="B38" s="43" t="s">
        <v>70</v>
      </c>
      <c r="C38" s="496"/>
      <c r="D38" s="44" t="s">
        <v>110</v>
      </c>
      <c r="E38" s="66">
        <v>33517793</v>
      </c>
      <c r="F38" s="66">
        <v>33517793</v>
      </c>
      <c r="G38" s="66">
        <v>7414262.9699999997</v>
      </c>
      <c r="H38" s="87">
        <f t="shared" si="0"/>
        <v>0.22120379375813914</v>
      </c>
      <c r="I38" s="72">
        <v>72219</v>
      </c>
    </row>
    <row r="39" spans="2:10" ht="90" customHeight="1" x14ac:dyDescent="0.25">
      <c r="B39" s="43" t="s">
        <v>77</v>
      </c>
      <c r="C39" s="45" t="s">
        <v>78</v>
      </c>
      <c r="D39" s="44" t="s">
        <v>111</v>
      </c>
      <c r="E39" s="66">
        <v>47331000</v>
      </c>
      <c r="F39" s="66">
        <v>1000000</v>
      </c>
      <c r="G39" s="66">
        <v>348216.3</v>
      </c>
      <c r="H39" s="87">
        <f t="shared" si="0"/>
        <v>0.34821629999999998</v>
      </c>
      <c r="I39" s="72">
        <v>211099</v>
      </c>
    </row>
    <row r="40" spans="2:10" ht="90" customHeight="1" x14ac:dyDescent="0.25">
      <c r="B40" s="43" t="s">
        <v>79</v>
      </c>
      <c r="C40" s="485" t="s">
        <v>123</v>
      </c>
      <c r="D40" s="44"/>
      <c r="E40" s="66">
        <v>0</v>
      </c>
      <c r="F40" s="66">
        <v>2312052</v>
      </c>
      <c r="G40" s="66">
        <v>1931846.46</v>
      </c>
      <c r="H40" s="67">
        <f t="shared" si="0"/>
        <v>0.83555493561563488</v>
      </c>
      <c r="I40" s="72">
        <v>33423</v>
      </c>
      <c r="J40" s="34"/>
    </row>
    <row r="41" spans="2:10" ht="90" customHeight="1" x14ac:dyDescent="0.25">
      <c r="B41" s="43" t="s">
        <v>80</v>
      </c>
      <c r="C41" s="485"/>
      <c r="D41" s="44" t="s">
        <v>112</v>
      </c>
      <c r="E41" s="66">
        <v>624278</v>
      </c>
      <c r="F41" s="66">
        <v>4255053</v>
      </c>
      <c r="G41" s="66">
        <v>1255327.19</v>
      </c>
      <c r="H41" s="87">
        <f t="shared" si="0"/>
        <v>0.29502034169727143</v>
      </c>
      <c r="I41" s="72">
        <v>224376</v>
      </c>
    </row>
    <row r="42" spans="2:10" ht="90" customHeight="1" x14ac:dyDescent="0.25">
      <c r="B42" s="43" t="s">
        <v>81</v>
      </c>
      <c r="C42" s="485"/>
      <c r="D42" s="44" t="s">
        <v>113</v>
      </c>
      <c r="E42" s="66">
        <v>687322</v>
      </c>
      <c r="F42" s="66">
        <v>4980360</v>
      </c>
      <c r="G42" s="66">
        <v>567796.37</v>
      </c>
      <c r="H42" s="87">
        <f t="shared" si="0"/>
        <v>0.11400709386470054</v>
      </c>
      <c r="I42" s="72">
        <v>224215</v>
      </c>
    </row>
    <row r="43" spans="2:10" ht="90" customHeight="1" x14ac:dyDescent="0.25">
      <c r="B43" s="43" t="s">
        <v>81</v>
      </c>
      <c r="C43" s="485"/>
      <c r="D43" s="44" t="s">
        <v>114</v>
      </c>
      <c r="E43" s="66">
        <v>810167</v>
      </c>
      <c r="F43" s="66">
        <v>5029200</v>
      </c>
      <c r="G43" s="66">
        <v>911176.33</v>
      </c>
      <c r="H43" s="87">
        <f t="shared" si="0"/>
        <v>0.18117719120337231</v>
      </c>
      <c r="I43" s="72">
        <v>155983</v>
      </c>
    </row>
    <row r="44" spans="2:10" ht="90" customHeight="1" x14ac:dyDescent="0.25">
      <c r="B44" s="43" t="s">
        <v>82</v>
      </c>
      <c r="C44" s="485" t="s">
        <v>126</v>
      </c>
      <c r="D44" s="44"/>
      <c r="E44" s="66">
        <v>0</v>
      </c>
      <c r="F44" s="66">
        <v>2088359</v>
      </c>
      <c r="G44" s="66">
        <v>915862.74</v>
      </c>
      <c r="H44" s="67">
        <f t="shared" si="0"/>
        <v>0.43855617736222557</v>
      </c>
      <c r="I44" s="72">
        <v>209397</v>
      </c>
      <c r="J44" s="34"/>
    </row>
    <row r="45" spans="2:10" ht="90" customHeight="1" x14ac:dyDescent="0.25">
      <c r="B45" s="43" t="s">
        <v>83</v>
      </c>
      <c r="C45" s="485"/>
      <c r="D45" s="44" t="s">
        <v>115</v>
      </c>
      <c r="E45" s="66">
        <v>632904</v>
      </c>
      <c r="F45" s="66">
        <v>1965365</v>
      </c>
      <c r="G45" s="66">
        <v>716337.04</v>
      </c>
      <c r="H45" s="87">
        <f t="shared" si="0"/>
        <v>0.36448040949136679</v>
      </c>
      <c r="I45" s="72">
        <v>209400</v>
      </c>
    </row>
    <row r="46" spans="2:10" ht="90" customHeight="1" x14ac:dyDescent="0.25">
      <c r="B46" s="43" t="s">
        <v>84</v>
      </c>
      <c r="C46" s="485"/>
      <c r="D46" s="44"/>
      <c r="E46" s="66">
        <v>0</v>
      </c>
      <c r="F46" s="66">
        <v>3430971</v>
      </c>
      <c r="G46" s="66">
        <v>802317.84</v>
      </c>
      <c r="H46" s="67">
        <f t="shared" si="0"/>
        <v>0.23384570723564843</v>
      </c>
      <c r="I46" s="72">
        <v>209399</v>
      </c>
      <c r="J46" s="34"/>
    </row>
    <row r="47" spans="2:10" ht="90" customHeight="1" x14ac:dyDescent="0.25">
      <c r="B47" s="43" t="s">
        <v>85</v>
      </c>
      <c r="C47" s="485"/>
      <c r="D47" s="44"/>
      <c r="E47" s="66">
        <v>0</v>
      </c>
      <c r="F47" s="66">
        <v>3813052</v>
      </c>
      <c r="G47" s="66">
        <v>803993.54</v>
      </c>
      <c r="H47" s="67">
        <f t="shared" si="0"/>
        <v>0.2108530227230051</v>
      </c>
      <c r="I47" s="72">
        <v>209398</v>
      </c>
      <c r="J47" s="34"/>
    </row>
    <row r="48" spans="2:10" ht="90" customHeight="1" x14ac:dyDescent="0.25">
      <c r="B48" s="43" t="s">
        <v>86</v>
      </c>
      <c r="C48" s="485"/>
      <c r="D48" s="44"/>
      <c r="E48" s="66">
        <v>0</v>
      </c>
      <c r="F48" s="66">
        <v>3731490</v>
      </c>
      <c r="G48" s="66">
        <v>461195.38</v>
      </c>
      <c r="H48" s="67">
        <f t="shared" si="0"/>
        <v>0.12359550206485881</v>
      </c>
      <c r="I48" s="72">
        <v>206196</v>
      </c>
      <c r="J48" s="34"/>
    </row>
    <row r="49" spans="2:9" ht="90" customHeight="1" x14ac:dyDescent="0.25">
      <c r="B49" s="43" t="s">
        <v>87</v>
      </c>
      <c r="C49" s="45" t="s">
        <v>76</v>
      </c>
      <c r="D49" s="44" t="s">
        <v>116</v>
      </c>
      <c r="E49" s="66">
        <v>29775000</v>
      </c>
      <c r="F49" s="66">
        <v>29495346</v>
      </c>
      <c r="G49" s="66">
        <v>29487468.77</v>
      </c>
      <c r="H49" s="87">
        <f t="shared" si="0"/>
        <v>0.99973293312104217</v>
      </c>
      <c r="I49" s="72">
        <v>130902</v>
      </c>
    </row>
    <row r="50" spans="2:9" ht="36" customHeight="1" x14ac:dyDescent="0.25">
      <c r="B50" s="46" t="s">
        <v>49</v>
      </c>
      <c r="C50" s="47"/>
      <c r="D50" s="47"/>
      <c r="E50" s="69">
        <f>SUM(E7:E49)</f>
        <v>1314204517</v>
      </c>
      <c r="F50" s="69">
        <f t="shared" ref="F50:G50" si="1">SUM(F7:F49)</f>
        <v>957530805</v>
      </c>
      <c r="G50" s="69">
        <f t="shared" si="1"/>
        <v>526300495.14999998</v>
      </c>
      <c r="H50" s="70">
        <f>+G50/F50</f>
        <v>0.54964340823478774</v>
      </c>
      <c r="I50" s="54"/>
    </row>
    <row r="51" spans="2:9" ht="36" customHeight="1" x14ac:dyDescent="0.25">
      <c r="B51" s="46"/>
      <c r="C51" s="47"/>
      <c r="D51" s="47"/>
      <c r="E51" s="81">
        <v>1000566929</v>
      </c>
      <c r="F51" s="81">
        <v>809172097</v>
      </c>
      <c r="G51" s="81">
        <v>480779391.19999999</v>
      </c>
      <c r="H51" s="82"/>
      <c r="I51" s="54"/>
    </row>
    <row r="52" spans="2:9" ht="36" customHeight="1" x14ac:dyDescent="0.25">
      <c r="B52" s="46"/>
      <c r="C52" s="47"/>
      <c r="D52" s="47"/>
      <c r="E52" s="81">
        <f>+E50-E51</f>
        <v>313637588</v>
      </c>
      <c r="F52" s="81">
        <f>+F50-F51</f>
        <v>148358708</v>
      </c>
      <c r="G52" s="81">
        <f>+G50-G51</f>
        <v>45521103.949999988</v>
      </c>
      <c r="H52" s="82"/>
      <c r="I52" s="54"/>
    </row>
    <row r="53" spans="2:9" ht="15.75" customHeight="1" x14ac:dyDescent="0.25"/>
    <row r="54" spans="2:9" ht="15.75" customHeight="1" x14ac:dyDescent="0.25"/>
    <row r="55" spans="2:9" ht="15.75" customHeight="1" x14ac:dyDescent="0.25"/>
    <row r="56" spans="2:9" ht="15.75" customHeight="1" x14ac:dyDescent="0.25"/>
    <row r="57" spans="2:9" ht="15.75" customHeight="1" x14ac:dyDescent="0.25"/>
    <row r="58" spans="2:9" ht="15.75" customHeight="1" x14ac:dyDescent="0.25"/>
    <row r="59" spans="2:9" ht="15.75" customHeight="1" x14ac:dyDescent="0.25"/>
    <row r="60" spans="2:9" ht="15.75" customHeight="1" x14ac:dyDescent="0.25"/>
    <row r="61" spans="2:9" ht="15.75" customHeight="1" x14ac:dyDescent="0.25"/>
    <row r="62" spans="2:9" ht="33.75" customHeight="1" x14ac:dyDescent="0.25">
      <c r="B62" s="34"/>
      <c r="C62" s="33"/>
    </row>
    <row r="63" spans="2:9" ht="15.75" customHeight="1" x14ac:dyDescent="0.25"/>
    <row r="64" spans="2:9"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3">
    <mergeCell ref="C40:C43"/>
    <mergeCell ref="C44:C48"/>
    <mergeCell ref="I5:I6"/>
    <mergeCell ref="G5:H5"/>
    <mergeCell ref="C8:C17"/>
    <mergeCell ref="C18:C20"/>
    <mergeCell ref="C21:C22"/>
    <mergeCell ref="C27:C38"/>
    <mergeCell ref="B5:B6"/>
    <mergeCell ref="C5:C6"/>
    <mergeCell ref="D5:D6"/>
    <mergeCell ref="E5:F5"/>
    <mergeCell ref="C23:C26"/>
  </mergeCells>
  <pageMargins left="0.25" right="0.25" top="0.75" bottom="0.75" header="0.3" footer="0.3"/>
  <pageSetup scale="49" orientation="portrait" r:id="rId1"/>
  <rowBreaks count="3" manualBreakCount="3">
    <brk id="22" max="9" man="1"/>
    <brk id="38" max="16383" man="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23</vt:i4>
      </vt:variant>
    </vt:vector>
  </HeadingPairs>
  <TitlesOfParts>
    <vt:vector size="45" baseType="lpstr">
      <vt:lpstr>AVANCES </vt:lpstr>
      <vt:lpstr>MINEDUC</vt:lpstr>
      <vt:lpstr>MSPAS</vt:lpstr>
      <vt:lpstr>MINTRAB</vt:lpstr>
      <vt:lpstr>MINECO</vt:lpstr>
      <vt:lpstr>MAGA</vt:lpstr>
      <vt:lpstr>MICIVI </vt:lpstr>
      <vt:lpstr>MARN</vt:lpstr>
      <vt:lpstr>MICIVI</vt:lpstr>
      <vt:lpstr>MICIVI sin los q dijo minfin</vt:lpstr>
      <vt:lpstr>MICIVI sin 12 snip</vt:lpstr>
      <vt:lpstr>MICIVI (2)</vt:lpstr>
      <vt:lpstr>MIDES </vt:lpstr>
      <vt:lpstr>SCEP</vt:lpstr>
      <vt:lpstr>SBS</vt:lpstr>
      <vt:lpstr>SOSEP</vt:lpstr>
      <vt:lpstr>SESAN</vt:lpstr>
      <vt:lpstr>ICTA</vt:lpstr>
      <vt:lpstr>INFOM</vt:lpstr>
      <vt:lpstr>FONTIERRAS </vt:lpstr>
      <vt:lpstr>CONALFA</vt:lpstr>
      <vt:lpstr>INDECA</vt:lpstr>
      <vt:lpstr>'AVANCES '!Área_de_impresión</vt:lpstr>
      <vt:lpstr>CONALFA!Área_de_impresión</vt:lpstr>
      <vt:lpstr>'FONTIERRAS '!Área_de_impresión</vt:lpstr>
      <vt:lpstr>ICTA!Área_de_impresión</vt:lpstr>
      <vt:lpstr>INDECA!Área_de_impresión</vt:lpstr>
      <vt:lpstr>INFOM!Área_de_impresión</vt:lpstr>
      <vt:lpstr>MAGA!Área_de_impresión</vt:lpstr>
      <vt:lpstr>MARN!Área_de_impresión</vt:lpstr>
      <vt:lpstr>MICIVI!Área_de_impresión</vt:lpstr>
      <vt:lpstr>'MICIVI '!Área_de_impresión</vt:lpstr>
      <vt:lpstr>'MICIVI (2)'!Área_de_impresión</vt:lpstr>
      <vt:lpstr>'MICIVI sin 12 snip'!Área_de_impresión</vt:lpstr>
      <vt:lpstr>'MICIVI sin los q dijo minfin'!Área_de_impresión</vt:lpstr>
      <vt:lpstr>'MIDES '!Área_de_impresión</vt:lpstr>
      <vt:lpstr>MINECO!Área_de_impresión</vt:lpstr>
      <vt:lpstr>MINEDUC!Área_de_impresión</vt:lpstr>
      <vt:lpstr>MINTRAB!Área_de_impresión</vt:lpstr>
      <vt:lpstr>MSPAS!Área_de_impresión</vt:lpstr>
      <vt:lpstr>SBS!Área_de_impresión</vt:lpstr>
      <vt:lpstr>SCEP!Área_de_impresión</vt:lpstr>
      <vt:lpstr>SESAN!Área_de_impresión</vt:lpstr>
      <vt:lpstr>SOSEP!Área_de_impresión</vt:lpstr>
      <vt:lpstr>MAGA!Títulos_a_imprimir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SESAN</dc:creator>
  <cp:lastModifiedBy>Carla Guillen</cp:lastModifiedBy>
  <cp:lastPrinted>2023-05-25T22:44:32Z</cp:lastPrinted>
  <dcterms:created xsi:type="dcterms:W3CDTF">2018-05-17T15:15:15Z</dcterms:created>
  <dcterms:modified xsi:type="dcterms:W3CDTF">2023-05-25T22:45:23Z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ef5eebf9-23b9-4cb1-87cc-28935b9562e9</vt:lpwstr>
  </property>
</Properties>
</file>