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culajay\Downloads\"/>
    </mc:Choice>
  </mc:AlternateContent>
  <bookViews>
    <workbookView xWindow="0" yWindow="0" windowWidth="28800" windowHeight="12435"/>
  </bookViews>
  <sheets>
    <sheet name="AVANCES " sheetId="27" r:id="rId1"/>
    <sheet name="MINEDUC" sheetId="2" r:id="rId2"/>
    <sheet name="MSPAS" sheetId="3" r:id="rId3"/>
    <sheet name="MINTRAB" sheetId="19" r:id="rId4"/>
    <sheet name="MINECO" sheetId="4" r:id="rId5"/>
    <sheet name="MAGA" sheetId="5" r:id="rId6"/>
    <sheet name="CIV" sheetId="23" r:id="rId7"/>
    <sheet name="MICIVI" sheetId="6" state="hidden" r:id="rId8"/>
    <sheet name="MICIVI sin los q dijo minfin" sheetId="22" state="hidden" r:id="rId9"/>
    <sheet name="MICIVI sin 12 snip" sheetId="21" state="hidden" r:id="rId10"/>
    <sheet name="MICIVI (2)" sheetId="20" state="hidden" r:id="rId11"/>
    <sheet name="MCD" sheetId="28" r:id="rId12"/>
    <sheet name="MARN" sheetId="7" r:id="rId13"/>
    <sheet name="MIDES " sheetId="25" r:id="rId14"/>
    <sheet name="SCEP" sheetId="10" r:id="rId15"/>
    <sheet name="SBS" sheetId="11" r:id="rId16"/>
    <sheet name="SOSEP" sheetId="12" r:id="rId17"/>
    <sheet name="SESAN" sheetId="13" r:id="rId18"/>
    <sheet name="ICTA" sheetId="14" r:id="rId19"/>
    <sheet name="INFOM" sheetId="15" r:id="rId20"/>
    <sheet name="FONTIERRAS " sheetId="18" r:id="rId21"/>
    <sheet name="CONALFA" sheetId="16" r:id="rId22"/>
    <sheet name="INDECA" sheetId="17" r:id="rId23"/>
  </sheets>
  <definedNames>
    <definedName name="_xlnm.Print_Area" localSheetId="0">'AVANCES '!$A$1:$F$29</definedName>
    <definedName name="_xlnm.Print_Area" localSheetId="6">CIV!$A$1:$H$22</definedName>
    <definedName name="_xlnm.Print_Area" localSheetId="21">CONALFA!$A$1:$H$13</definedName>
    <definedName name="_xlnm.Print_Area" localSheetId="20">'FONTIERRAS '!$A$1:$H$14</definedName>
    <definedName name="_xlnm.Print_Area" localSheetId="18">ICTA!$A$1:$H$16</definedName>
    <definedName name="_xlnm.Print_Area" localSheetId="22">INDECA!$A$1:$H$13</definedName>
    <definedName name="_xlnm.Print_Area" localSheetId="19">INFOM!$A$1:$H$15</definedName>
    <definedName name="_xlnm.Print_Area" localSheetId="5">MAGA!$A$1:$H$30</definedName>
    <definedName name="_xlnm.Print_Area" localSheetId="12">MARN!$A$1:$H$13</definedName>
    <definedName name="_xlnm.Print_Area" localSheetId="11">MCD!$A$1:$H$17</definedName>
    <definedName name="_xlnm.Print_Area" localSheetId="7">MICIVI!$A$1:$J$53</definedName>
    <definedName name="_xlnm.Print_Area" localSheetId="10">'MICIVI (2)'!$A$1:$J$58</definedName>
    <definedName name="_xlnm.Print_Area" localSheetId="9">'MICIVI sin 12 snip'!$A$1:$J$53</definedName>
    <definedName name="_xlnm.Print_Area" localSheetId="8">'MICIVI sin los q dijo minfin'!$A$1:$J$48</definedName>
    <definedName name="_xlnm.Print_Area" localSheetId="13">'MIDES '!$A$1:$H$24</definedName>
    <definedName name="_xlnm.Print_Area" localSheetId="4">MINECO!$A$1:$H$14</definedName>
    <definedName name="_xlnm.Print_Area" localSheetId="1">MINEDUC!$A$1:$H$19</definedName>
    <definedName name="_xlnm.Print_Area" localSheetId="3">MINTRAB!$A$1:$H$17</definedName>
    <definedName name="_xlnm.Print_Area" localSheetId="2">MSPAS!$A$1:$H$31</definedName>
    <definedName name="_xlnm.Print_Area" localSheetId="15">SBS!$A$1:$H$17</definedName>
    <definedName name="_xlnm.Print_Area" localSheetId="14">SCEP!$A$1:$H$14</definedName>
    <definedName name="_xlnm.Print_Area" localSheetId="17">SESAN!$A$1:$H$16</definedName>
    <definedName name="_xlnm.Print_Area" localSheetId="16">SOSEP!$A$1:$H$14</definedName>
    <definedName name="_xlnm.Print_Titles" localSheetId="5">MAGA!$1:$9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3" i="15" l="1"/>
  <c r="H12" i="15"/>
  <c r="H11" i="15"/>
  <c r="H10" i="15"/>
  <c r="H14" i="23"/>
  <c r="H15" i="23"/>
  <c r="H16" i="23"/>
  <c r="H17" i="23"/>
  <c r="H18" i="23"/>
  <c r="H19" i="23"/>
  <c r="H20" i="23"/>
  <c r="H11" i="23"/>
  <c r="H12" i="23"/>
  <c r="H13" i="23"/>
  <c r="H10" i="23"/>
  <c r="H11" i="2"/>
  <c r="H12" i="2"/>
  <c r="H13" i="2"/>
  <c r="H14" i="2"/>
  <c r="H15" i="2"/>
  <c r="H16" i="2"/>
  <c r="H17" i="2"/>
  <c r="H18" i="25" l="1"/>
  <c r="H11" i="28"/>
  <c r="H12" i="28"/>
  <c r="H13" i="28"/>
  <c r="H14" i="28"/>
  <c r="H15" i="28"/>
  <c r="H17" i="5"/>
  <c r="H18" i="5"/>
  <c r="H19" i="5"/>
  <c r="H20" i="5"/>
  <c r="H21" i="5"/>
  <c r="H22" i="5"/>
  <c r="H23" i="5"/>
  <c r="H24" i="5"/>
  <c r="H12" i="3"/>
  <c r="H13" i="3"/>
  <c r="H14" i="3"/>
  <c r="H15" i="3"/>
  <c r="H16" i="3"/>
  <c r="H17" i="3"/>
  <c r="H18" i="3"/>
  <c r="H19" i="3"/>
  <c r="H20" i="3"/>
  <c r="H25" i="3"/>
  <c r="H16" i="5"/>
  <c r="G29" i="5"/>
  <c r="G30" i="3"/>
  <c r="F30" i="3"/>
  <c r="F23" i="25"/>
  <c r="G23" i="25"/>
  <c r="H17" i="25"/>
  <c r="H16" i="25"/>
  <c r="F18" i="2"/>
  <c r="G18" i="2"/>
  <c r="H11" i="3" l="1"/>
  <c r="H21" i="3"/>
  <c r="H22" i="3"/>
  <c r="H23" i="3"/>
  <c r="H24" i="3"/>
  <c r="H26" i="3"/>
  <c r="H27" i="3"/>
  <c r="H28" i="3"/>
  <c r="H29" i="3"/>
  <c r="H10" i="3"/>
  <c r="E15" i="13" l="1"/>
  <c r="G13" i="18" l="1"/>
  <c r="G15" i="13" l="1"/>
  <c r="F16" i="19"/>
  <c r="G16" i="19"/>
  <c r="E16" i="19"/>
  <c r="H10" i="19"/>
  <c r="G16" i="28" l="1"/>
  <c r="F16" i="28" l="1"/>
  <c r="D13" i="27" s="1"/>
  <c r="E13" i="27"/>
  <c r="E16" i="28"/>
  <c r="C13" i="27" s="1"/>
  <c r="H10" i="28"/>
  <c r="F12" i="7"/>
  <c r="G12" i="7"/>
  <c r="F29" i="5"/>
  <c r="H25" i="5"/>
  <c r="F13" i="27" l="1"/>
  <c r="H16" i="28"/>
  <c r="H26" i="5"/>
  <c r="H27" i="5"/>
  <c r="H14" i="5" l="1"/>
  <c r="H15" i="5"/>
  <c r="H13" i="5"/>
  <c r="H12" i="5"/>
  <c r="H11" i="25" l="1"/>
  <c r="H12" i="25"/>
  <c r="H13" i="25"/>
  <c r="H14" i="25"/>
  <c r="H15" i="25"/>
  <c r="H19" i="25"/>
  <c r="H20" i="25"/>
  <c r="H21" i="25"/>
  <c r="H22" i="25"/>
  <c r="H11" i="17" l="1"/>
  <c r="H11" i="16"/>
  <c r="H11" i="18"/>
  <c r="H12" i="18"/>
  <c r="H11" i="14"/>
  <c r="H12" i="14"/>
  <c r="H13" i="14"/>
  <c r="H14" i="14"/>
  <c r="H11" i="13"/>
  <c r="H12" i="13"/>
  <c r="H13" i="13"/>
  <c r="H14" i="13"/>
  <c r="H11" i="12"/>
  <c r="H12" i="12"/>
  <c r="H11" i="11"/>
  <c r="H12" i="11"/>
  <c r="H13" i="11"/>
  <c r="H14" i="11"/>
  <c r="H15" i="11"/>
  <c r="H11" i="10"/>
  <c r="H12" i="10"/>
  <c r="H10" i="7"/>
  <c r="H11" i="7"/>
  <c r="H11" i="5"/>
  <c r="H28" i="5"/>
  <c r="H10" i="4"/>
  <c r="H11" i="4"/>
  <c r="H12" i="4"/>
  <c r="H12" i="19"/>
  <c r="H13" i="19"/>
  <c r="H14" i="19"/>
  <c r="H15" i="19"/>
  <c r="G13" i="12" l="1"/>
  <c r="G16" i="11"/>
  <c r="G13" i="10"/>
  <c r="G13" i="4"/>
  <c r="E21" i="23" l="1"/>
  <c r="F21" i="23"/>
  <c r="G21" i="23"/>
  <c r="H21" i="23" l="1"/>
  <c r="D9" i="27" l="1"/>
  <c r="E9" i="27"/>
  <c r="C9" i="27"/>
  <c r="D7" i="27"/>
  <c r="E7" i="27"/>
  <c r="E18" i="2"/>
  <c r="C7" i="27" s="1"/>
  <c r="E8" i="27" l="1"/>
  <c r="D8" i="27" l="1"/>
  <c r="E18" i="27" l="1"/>
  <c r="F16" i="11"/>
  <c r="D18" i="27" s="1"/>
  <c r="D11" i="27" l="1"/>
  <c r="E11" i="27"/>
  <c r="H10" i="13" l="1"/>
  <c r="D12" i="27" l="1"/>
  <c r="E12" i="27"/>
  <c r="F13" i="4"/>
  <c r="D10" i="27" s="1"/>
  <c r="E10" i="27"/>
  <c r="F13" i="12"/>
  <c r="D19" i="27" s="1"/>
  <c r="E19" i="27"/>
  <c r="F13" i="18"/>
  <c r="D24" i="27" s="1"/>
  <c r="E24" i="27"/>
  <c r="F12" i="17"/>
  <c r="D26" i="27" s="1"/>
  <c r="G12" i="17"/>
  <c r="E26" i="27" s="1"/>
  <c r="F12" i="16"/>
  <c r="D25" i="27" s="1"/>
  <c r="G12" i="16"/>
  <c r="E25" i="27" s="1"/>
  <c r="F14" i="15"/>
  <c r="D23" i="27" s="1"/>
  <c r="G14" i="15"/>
  <c r="F15" i="14"/>
  <c r="D22" i="27" s="1"/>
  <c r="G15" i="14"/>
  <c r="D14" i="27"/>
  <c r="E14" i="27"/>
  <c r="D15" i="27"/>
  <c r="E23" i="27" l="1"/>
  <c r="H14" i="15"/>
  <c r="E15" i="27"/>
  <c r="E6" i="27" s="1"/>
  <c r="H23" i="25"/>
  <c r="D21" i="27"/>
  <c r="D6" i="27"/>
  <c r="F25" i="27"/>
  <c r="F26" i="27"/>
  <c r="F23" i="27"/>
  <c r="F24" i="27"/>
  <c r="H15" i="14"/>
  <c r="E22" i="27"/>
  <c r="E21" i="27" s="1"/>
  <c r="F22" i="27" l="1"/>
  <c r="H10" i="11"/>
  <c r="F15" i="13"/>
  <c r="D20" i="27" s="1"/>
  <c r="E20" i="27"/>
  <c r="F13" i="10"/>
  <c r="D17" i="27" s="1"/>
  <c r="E17" i="27"/>
  <c r="E16" i="27" l="1"/>
  <c r="E27" i="27" s="1"/>
  <c r="D16" i="27"/>
  <c r="D27" i="27" s="1"/>
  <c r="E29" i="5"/>
  <c r="C11" i="27" s="1"/>
  <c r="H10" i="5"/>
  <c r="H29" i="5" l="1"/>
  <c r="H10" i="18" l="1"/>
  <c r="E13" i="18"/>
  <c r="C24" i="27" s="1"/>
  <c r="E30" i="3"/>
  <c r="C8" i="27" s="1"/>
  <c r="E13" i="4"/>
  <c r="C10" i="27" s="1"/>
  <c r="C12" i="27"/>
  <c r="E16" i="11" l="1"/>
  <c r="C18" i="27" s="1"/>
  <c r="H11" i="19" l="1"/>
  <c r="H10" i="2" l="1"/>
  <c r="E15" i="14" l="1"/>
  <c r="C22" i="27" s="1"/>
  <c r="H10" i="14"/>
  <c r="E13" i="10" l="1"/>
  <c r="C17" i="27" s="1"/>
  <c r="H10" i="10"/>
  <c r="H16" i="11" l="1"/>
  <c r="E12" i="17" l="1"/>
  <c r="C26" i="27" s="1"/>
  <c r="E13" i="12" l="1"/>
  <c r="C19" i="27" s="1"/>
  <c r="F15" i="27" l="1"/>
  <c r="F17" i="27" l="1"/>
  <c r="F7" i="27" l="1"/>
  <c r="H10" i="25"/>
  <c r="E23" i="25"/>
  <c r="C15" i="27" s="1"/>
  <c r="C20" i="27" l="1"/>
  <c r="C16" i="27" s="1"/>
  <c r="E14" i="15"/>
  <c r="C23" i="27" s="1"/>
  <c r="F20" i="27" l="1"/>
  <c r="H15" i="13"/>
  <c r="F12" i="27" l="1"/>
  <c r="F10" i="27" l="1"/>
  <c r="G45" i="22"/>
  <c r="F45" i="22"/>
  <c r="E45" i="22"/>
  <c r="E47" i="22" s="1"/>
  <c r="F47" i="22"/>
  <c r="H44" i="22"/>
  <c r="H43" i="22"/>
  <c r="H42" i="22"/>
  <c r="H41" i="22"/>
  <c r="H40" i="22"/>
  <c r="H39" i="22"/>
  <c r="H38" i="22"/>
  <c r="H37" i="22"/>
  <c r="H36" i="22"/>
  <c r="H35" i="22"/>
  <c r="H34" i="22"/>
  <c r="H33" i="22"/>
  <c r="H32" i="22"/>
  <c r="H31" i="22"/>
  <c r="H30" i="22"/>
  <c r="H29" i="22"/>
  <c r="H28" i="22"/>
  <c r="H27" i="22"/>
  <c r="H26" i="22"/>
  <c r="H25" i="22"/>
  <c r="H24" i="22"/>
  <c r="H23" i="22"/>
  <c r="H22" i="22"/>
  <c r="H21" i="22"/>
  <c r="H20" i="22"/>
  <c r="H19" i="22"/>
  <c r="H18" i="22"/>
  <c r="H17" i="22"/>
  <c r="H16" i="22"/>
  <c r="H15" i="22"/>
  <c r="H14" i="22"/>
  <c r="H13" i="22"/>
  <c r="H12" i="22"/>
  <c r="H11" i="22"/>
  <c r="H10" i="22"/>
  <c r="H9" i="22"/>
  <c r="H8" i="22"/>
  <c r="H7" i="22"/>
  <c r="H45" i="22" l="1"/>
  <c r="G47" i="22"/>
  <c r="E50" i="21"/>
  <c r="E52" i="21" s="1"/>
  <c r="G50" i="21"/>
  <c r="F50" i="21"/>
  <c r="F52" i="21" s="1"/>
  <c r="H49" i="21"/>
  <c r="H45" i="21"/>
  <c r="H43" i="21"/>
  <c r="H42" i="21"/>
  <c r="H41" i="21"/>
  <c r="H39" i="21"/>
  <c r="H38" i="21"/>
  <c r="H37" i="21"/>
  <c r="H36" i="21"/>
  <c r="H35" i="21"/>
  <c r="H32" i="21"/>
  <c r="H31" i="21"/>
  <c r="H30" i="21"/>
  <c r="H29" i="21"/>
  <c r="H28" i="21"/>
  <c r="H27" i="21"/>
  <c r="H23" i="21"/>
  <c r="H22" i="21"/>
  <c r="H21" i="21"/>
  <c r="H20" i="21"/>
  <c r="H19" i="21"/>
  <c r="H18" i="21"/>
  <c r="H15" i="21"/>
  <c r="H14" i="21"/>
  <c r="H13" i="21"/>
  <c r="H12" i="21"/>
  <c r="H11" i="21"/>
  <c r="H10" i="21"/>
  <c r="H9" i="21"/>
  <c r="H8" i="21"/>
  <c r="H7" i="21"/>
  <c r="H50" i="21" l="1"/>
  <c r="G52" i="21"/>
  <c r="F54" i="20" l="1"/>
  <c r="G54" i="20"/>
  <c r="E54" i="20"/>
  <c r="F48" i="20"/>
  <c r="G48" i="20"/>
  <c r="E48" i="20"/>
  <c r="F42" i="20"/>
  <c r="G42" i="20"/>
  <c r="E42" i="20"/>
  <c r="F37" i="20"/>
  <c r="G37" i="20"/>
  <c r="E37" i="20"/>
  <c r="F21" i="20"/>
  <c r="G21" i="20"/>
  <c r="E21" i="20"/>
  <c r="E55" i="20" s="1"/>
  <c r="H7" i="20"/>
  <c r="F55" i="20" l="1"/>
  <c r="F57" i="20" s="1"/>
  <c r="G55" i="20"/>
  <c r="G57" i="20" s="1"/>
  <c r="E57" i="20"/>
  <c r="H55" i="20" l="1"/>
  <c r="F50" i="6" l="1"/>
  <c r="F52" i="6" s="1"/>
  <c r="G50" i="6"/>
  <c r="G52" i="6" s="1"/>
  <c r="E12" i="7" l="1"/>
  <c r="C14" i="27" s="1"/>
  <c r="F14" i="27" l="1"/>
  <c r="H28" i="6"/>
  <c r="H27" i="6"/>
  <c r="H31" i="6" l="1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29" i="6"/>
  <c r="H30" i="6"/>
  <c r="H11" i="6"/>
  <c r="H12" i="6"/>
  <c r="H14" i="6"/>
  <c r="E12" i="16" l="1"/>
  <c r="C25" i="27" s="1"/>
  <c r="C6" i="27" l="1"/>
  <c r="F9" i="27"/>
  <c r="F18" i="27"/>
  <c r="F11" i="27"/>
  <c r="C21" i="27"/>
  <c r="H13" i="10"/>
  <c r="H16" i="19"/>
  <c r="E50" i="6"/>
  <c r="E52" i="6" s="1"/>
  <c r="H26" i="6"/>
  <c r="C27" i="27" l="1"/>
  <c r="F21" i="27"/>
  <c r="F8" i="27"/>
  <c r="H13" i="18"/>
  <c r="H50" i="6"/>
  <c r="H12" i="16"/>
  <c r="H30" i="3"/>
  <c r="F6" i="27" l="1"/>
  <c r="H8" i="6" l="1"/>
  <c r="H9" i="6"/>
  <c r="H10" i="6"/>
  <c r="H13" i="6"/>
  <c r="H15" i="6"/>
  <c r="H16" i="6"/>
  <c r="H17" i="6"/>
  <c r="H18" i="6"/>
  <c r="H19" i="6"/>
  <c r="H20" i="6"/>
  <c r="H21" i="6"/>
  <c r="H22" i="6"/>
  <c r="H23" i="6"/>
  <c r="H24" i="6"/>
  <c r="H25" i="6"/>
  <c r="H7" i="6"/>
  <c r="H10" i="16" l="1"/>
  <c r="H10" i="12"/>
  <c r="F19" i="27" l="1"/>
  <c r="H13" i="12"/>
  <c r="H12" i="17"/>
  <c r="H13" i="4"/>
  <c r="H18" i="2"/>
  <c r="H10" i="17"/>
  <c r="F16" i="27" l="1"/>
  <c r="F27" i="27"/>
  <c r="H12" i="7"/>
</calcChain>
</file>

<file path=xl/sharedStrings.xml><?xml version="1.0" encoding="utf-8"?>
<sst xmlns="http://schemas.openxmlformats.org/spreadsheetml/2006/main" count="946" uniqueCount="438">
  <si>
    <t>CÓDIGO PRESUPUESTARIO</t>
  </si>
  <si>
    <t>ACTIVIDAD PRESUPUESTARIA</t>
  </si>
  <si>
    <t>PRESUPUESTO</t>
  </si>
  <si>
    <t>EJECUTADO</t>
  </si>
  <si>
    <t>INICIAL</t>
  </si>
  <si>
    <t>VIGENTE</t>
  </si>
  <si>
    <t>EJECUCIÓN ACUMULADA</t>
  </si>
  <si>
    <t>% DE EJECUCIÓN</t>
  </si>
  <si>
    <t>MINEDUC</t>
  </si>
  <si>
    <t>MSPAS</t>
  </si>
  <si>
    <t>SERVICIOS DE ALIMENTACIÓN ESCOLAR PREPRIMARIA</t>
  </si>
  <si>
    <t>SERVICIOS DE ALIMENTACIÓN ESCOLAR PRIMARIA</t>
  </si>
  <si>
    <t>MINECO</t>
  </si>
  <si>
    <t>MAGA</t>
  </si>
  <si>
    <t>MARN</t>
  </si>
  <si>
    <t>SCEP</t>
  </si>
  <si>
    <t>SBS</t>
  </si>
  <si>
    <t>SOSEP</t>
  </si>
  <si>
    <t>SESAN</t>
  </si>
  <si>
    <t>ICTA</t>
  </si>
  <si>
    <t>INFOM</t>
  </si>
  <si>
    <t>INDECA</t>
  </si>
  <si>
    <t>FONTIERRAS</t>
  </si>
  <si>
    <t>TOTAL</t>
  </si>
  <si>
    <t>SERVICIOS DE APOYO EN LA PRODUCCIÓN Y COMERCIALIZACIÓN ARTESANAL</t>
  </si>
  <si>
    <t xml:space="preserve">CODIGO PRESUPUESTARIO </t>
  </si>
  <si>
    <t xml:space="preserve">CODIGO PRESUPUESTARIIO </t>
  </si>
  <si>
    <t xml:space="preserve">ACTIVIDAD PRESUPUESTARIA </t>
  </si>
  <si>
    <t xml:space="preserve">PRESUPUESTO </t>
  </si>
  <si>
    <t xml:space="preserve">AVANCE FINANCIERO </t>
  </si>
  <si>
    <t xml:space="preserve">INICIAL </t>
  </si>
  <si>
    <t xml:space="preserve">% DE EJECUCION </t>
  </si>
  <si>
    <t>CODIGO SNIP</t>
  </si>
  <si>
    <t>Reposición carretera CITO 180 tramo CA-2 Occ. (km.178+000) Retalhuleu Cruce zunil (km 213+000)  Quetzaltenango (MICIVI)</t>
  </si>
  <si>
    <t>Reposición carretera CA-12 tramo km. 212+200 frontera la Ermita (km. 227+404) Chiquimula (MICIVI)</t>
  </si>
  <si>
    <t xml:space="preserve">Mejoramiento carretera RN-7e tramo I : San Julian- tamahu- Tucuru- puente Chasco (pavimentación) (MICIVI) </t>
  </si>
  <si>
    <t>Ampliación Escuela primaria oficial rural mixta, aldea la union, Malacatan San Marcos UDI: 12-15-0684-43 (MICIVI)</t>
  </si>
  <si>
    <t>MIDES</t>
  </si>
  <si>
    <t>COMEDORES</t>
  </si>
  <si>
    <t>TRANSFERENCIAS MONETARIAS CONDICIONADAS PARA ALIMENTOS</t>
  </si>
  <si>
    <t>TRANSFERENCIAS MONETARIAS CON ÉNFASIS EN SALUD</t>
  </si>
  <si>
    <t>APOYO TÉCNICO A LOS CONSEJOS DE DESARROLLO</t>
  </si>
  <si>
    <t>PROTECCIÓN Y ACOGIMIENTO RESIDENCIAL A NIÑEZ Y ADOLESCENCIA</t>
  </si>
  <si>
    <t>FORMACIÓN AL SISTEMA DE CONSEJOS DE DESARROLLO</t>
  </si>
  <si>
    <t>DIRECCIÓN Y COORDINACIÓN</t>
  </si>
  <si>
    <t>ATENCIÓN EN IDIOMA ESPAÑOL</t>
  </si>
  <si>
    <t>ATENCIÓN EN IDIOMAS MAYA, GARÍFUNA Y XINCA</t>
  </si>
  <si>
    <t>Fuente: SIGES R00818630.rpt</t>
  </si>
  <si>
    <t>MONITOREO DE CRECIMIENTO</t>
  </si>
  <si>
    <t xml:space="preserve">RESGUARDO Y CONSERVACION DE ALIMIENTOS </t>
  </si>
  <si>
    <t>MINTRAB</t>
  </si>
  <si>
    <t>11130013 202-111-01-0001-000-001-3000</t>
  </si>
  <si>
    <t>11130013 111-001-001-000-002-0899</t>
  </si>
  <si>
    <t>11130013 -111001-001-000-002-0599</t>
  </si>
  <si>
    <t>11130013 -11-001-001-000-002-2099</t>
  </si>
  <si>
    <t>11130013-11-001-001-000-002-0899</t>
  </si>
  <si>
    <t>11130013 11-001-001-000-002-3600</t>
  </si>
  <si>
    <t>11130013 11-001-001-000-002-2099</t>
  </si>
  <si>
    <t>11130013 11-001-001-000-002-1609</t>
  </si>
  <si>
    <t>11130013 11-001-001-000-003-1699</t>
  </si>
  <si>
    <t>11130013 11-001-001-000-003-1299</t>
  </si>
  <si>
    <t>11130013 11-001-002-000-001-1499</t>
  </si>
  <si>
    <t>11130013 11-001-002-000-002-1601</t>
  </si>
  <si>
    <t>11130013  11-001-002-000-002-0999</t>
  </si>
  <si>
    <t>11130013 11-001-002-000-002-1199</t>
  </si>
  <si>
    <t>11130013 11-001-002-000-002-3600</t>
  </si>
  <si>
    <t>11130013 11-01-002-000-003-0805</t>
  </si>
  <si>
    <t>11130013 11-01-002-000-003-1420</t>
  </si>
  <si>
    <t>11130013 11-01-002-000-003-1499</t>
  </si>
  <si>
    <t>11130013 11-01-002-000-003-1299</t>
  </si>
  <si>
    <t>11130013 11-01-002-000-003-0909</t>
  </si>
  <si>
    <t>11130013 11-01-002-000-003-0799</t>
  </si>
  <si>
    <t>11130013 11-01-002-000-003-1699</t>
  </si>
  <si>
    <t>11130013 11-01-002-000-003-3000</t>
  </si>
  <si>
    <t xml:space="preserve">MEJORAMIENTO DE CARRETERAS SECUNDARIAS Y PUENTES </t>
  </si>
  <si>
    <t>11130013 11-002-001-000-001-3000</t>
  </si>
  <si>
    <t xml:space="preserve">MEJORAMIENTO DE CAMINOS RURALES </t>
  </si>
  <si>
    <t>11130013 14-000-001-000-002-1416</t>
  </si>
  <si>
    <t>1130013 14-000-001-000-002-0602</t>
  </si>
  <si>
    <t>1130013 14-000-001-000-002-0610</t>
  </si>
  <si>
    <t>1130013 14-000-002-000-001-1207</t>
  </si>
  <si>
    <t>1130013 14-000-002-000-001-1602</t>
  </si>
  <si>
    <t>1130013 14-000-002-000-001-1411</t>
  </si>
  <si>
    <t>1130013 14-000-002-000-001-1420</t>
  </si>
  <si>
    <t>1130013 14-000-002-000-001-0701</t>
  </si>
  <si>
    <t>1130013 14-001-002-000-003-1501</t>
  </si>
  <si>
    <t xml:space="preserve">Construcción carretera franja transversal del norte (frontera con México- Modesto Méndez, Izabal) </t>
  </si>
  <si>
    <t xml:space="preserve">Reposicion carretera RN 1 tramo godinez san andres semetabaj panajachel solola </t>
  </si>
  <si>
    <t xml:space="preserve">Reposición carretera CA-09 SUR tramo palin -Escuintla, Escuintla </t>
  </si>
  <si>
    <t xml:space="preserve">Reposición carretera ruta CA 10 tramo quezaltepeque frontera agua caliente chiquimula </t>
  </si>
  <si>
    <t>Reposicion carretera CA 01 OOCC tramo cuatro caminos KM 188600 pologua km 205 000 totonicapan</t>
  </si>
  <si>
    <t xml:space="preserve">Reposicion carretera CA 01 ACC tramo pologua km 205000 totonicapan chiquibal km 232 000 quetzaltenango </t>
  </si>
  <si>
    <t xml:space="preserve">Reposición carretera RN 11 tramo bifurcacion CA 02 occidente cocales suchitepequez san lucas toliman solola </t>
  </si>
  <si>
    <t xml:space="preserve">Reposición carretera cito-180  tramo CA-2 OCC (Km 178+000) Retalhuleu - cruce a zunil (km 213+000) Quetzaltenango </t>
  </si>
  <si>
    <t>Reposición de carretera CA-12, tramo KM 212+200 frontera la ermita (Km 227+404) Chiquimula</t>
  </si>
  <si>
    <t>Mejoramiento carretera RN7E tramo I : San julian-Tamahu-Tucuru -puente chasco (pavimentacion)</t>
  </si>
  <si>
    <t>Mejoramiento carretera RN 12 Sur, tramo san marcos guativil El Querzal SINTANA</t>
  </si>
  <si>
    <t xml:space="preserve">Mejoramiento de carretera RN 05 tramo campur-fray bartolome de las casas (pavimentacion) </t>
  </si>
  <si>
    <t>Construcción carretera RD QUI-21 tramo II seca-Lacentillo -SAQUIXPEC El PARAISO longitud 36.54 KM</t>
  </si>
  <si>
    <t>Construcción carretera RD QUI-21 tramo san juan chactela- ixcan longitud 45.6 km.</t>
  </si>
  <si>
    <t>Reposicion carretera RD Av. 9 tramo coban finca chitoc Alta Verapaz</t>
  </si>
  <si>
    <t>Mejoramiento carretera tramo rancho de teja momostenango (pavimentación)</t>
  </si>
  <si>
    <t xml:space="preserve">Mejoramiento carretera RD qui 25 tramo FTN (Aldea san Francisco) ingenieros (frontera) </t>
  </si>
  <si>
    <t xml:space="preserve">Mejoramiento carretera RD Qui 21 tramo III la libertad rio copon asencion copon san juan Chactela </t>
  </si>
  <si>
    <t xml:space="preserve">Mejoramiento carretera RD quiche 4 tramo santa cruz del quiche patzite chimente </t>
  </si>
  <si>
    <t xml:space="preserve">Mejoramiento carretera RD sol 04 tramo santiago atitaln km 171000 San pedro la laguna Km 174220 solola </t>
  </si>
  <si>
    <t>Mejoramiento carretera RDAV 06, tramo lanquin - chabon (pavimentación )</t>
  </si>
  <si>
    <t xml:space="preserve">Mejoramiento carretera RD CHM 17 tramo san martin jilotepeque joyabaj pavimentacion  </t>
  </si>
  <si>
    <t>Mejoramiento carretera RD QUI-21 tramo I: chicaman -El Soch- SECA longitud 33.66 km.</t>
  </si>
  <si>
    <t xml:space="preserve">Mejoramiento camino rural CR-HUE-36 tramo San Martin Cuchumatan union cantinil Huehuetenango </t>
  </si>
  <si>
    <t xml:space="preserve">Reposición escuela primaria oficial rutal mixta aldea las astas barberena santa rosa </t>
  </si>
  <si>
    <t xml:space="preserve">Reposición escuela primaria oficial rural mixta aldea llano grande santa maria ixhuatan santa rosa </t>
  </si>
  <si>
    <t xml:space="preserve">Mejoramiento escuela primaria oficial rural mixta, aldea san jose pineda, santa maria ixhuatan, santa rosa </t>
  </si>
  <si>
    <t xml:space="preserve">Mejoramiento centro de atención permanente (cap) santa cruz, alta verapaz </t>
  </si>
  <si>
    <t>Mejoramiento carretera puente el motagua aldea llano grangre, salama baja verapaz</t>
  </si>
  <si>
    <t>SERVICIOS DE ATENCIÓN DEL RECIÉN NACIDO</t>
  </si>
  <si>
    <t>CONSTRUCCIÓN DE CARRETERAS PRIMARIAS PUENTES Y DISTRIBUIDORES DE TRÁNSITO   SNIP60132</t>
  </si>
  <si>
    <t xml:space="preserve">REPOSICIÓN DE CARRETERAS PRIMARIAS, PUENTES Y DISTRIBUIDORES DE TRÁNSITO </t>
  </si>
  <si>
    <t xml:space="preserve">MEJORAMIENTO DE CARRETERAS PRIMARIAS, PUENTES Y DISTRIBUIDORES DE TRÁNSITO </t>
  </si>
  <si>
    <t>CONSTRUCCIÓN DE CARRETERAS SECUNDARIAS Y PUENTES</t>
  </si>
  <si>
    <t>REPOSICIÓN DE CARRETERAS SECUNDARIAS Y PUENTES</t>
  </si>
  <si>
    <t>CONSTRUCCIÓN, AMPLIACIÓN, RECONSTRUCCIÓN Y MEJORAMIENTO DE ESCUELAS DE PRIMARIA</t>
  </si>
  <si>
    <t>11130013 11-001-002-000-003-0805</t>
  </si>
  <si>
    <t>11130013 11-001-002-000-003-0706</t>
  </si>
  <si>
    <r>
      <rPr>
        <sz val="11"/>
        <color rgb="FFFF0000"/>
        <rFont val="Calibri"/>
        <family val="2"/>
      </rPr>
      <t>CONSTRUCCIÓN, AMPLIACIÓN Y MEJORAMIENTO DE EDIFICIOS DE SALU</t>
    </r>
    <r>
      <rPr>
        <sz val="11"/>
        <rFont val="Calibri"/>
        <family val="2"/>
      </rPr>
      <t>D</t>
    </r>
  </si>
  <si>
    <t>MEJORAMIENTO DE CARRETERAS PRIMARIAS, PUENTES Y DISTRIBUIDORES DE TRÁNSITO</t>
  </si>
  <si>
    <t>CONSTRUCCIÓN, AMPLIACIÓN Y MEJORAMIENTO DE EDIFICIOS DE SALUD</t>
  </si>
  <si>
    <t xml:space="preserve">TOTAL </t>
  </si>
  <si>
    <t>INSTITUCIONES</t>
  </si>
  <si>
    <t>MINISTERIOS</t>
  </si>
  <si>
    <t>SECRETARÍAS</t>
  </si>
  <si>
    <t>DESCENTRALIZADAS</t>
  </si>
  <si>
    <t xml:space="preserve">CONALFA </t>
  </si>
  <si>
    <t xml:space="preserve">CÓDIGO PRESUPUESTARIO </t>
  </si>
  <si>
    <t xml:space="preserve">EJECUCIÓN ACUMULADA </t>
  </si>
  <si>
    <t>EJECUCIÓN FINANCIERA</t>
  </si>
  <si>
    <t>11130013-202-11-01-002-000-001</t>
  </si>
  <si>
    <t>11130013-206-14-00-001-000-002</t>
  </si>
  <si>
    <t>MEJORAMIENTO DE CAMINOS RURALES</t>
  </si>
  <si>
    <t>Cantidad expresada en Quetzales</t>
  </si>
  <si>
    <t>SERVICIOS DE SEGURIDAD ALIMENTARIA Y NUTRICIONAL ESCOLAR</t>
  </si>
  <si>
    <t>11130009-000-14-00-000-003-000</t>
  </si>
  <si>
    <t>SERVICIOS DE CONSEJERÍA</t>
  </si>
  <si>
    <t>11130009-000-14-00-000-004-000</t>
  </si>
  <si>
    <t>11130009-000-14-00-000-005-000</t>
  </si>
  <si>
    <t>DOTACIÓN DE MICRONUTRIENTES  A NIÑO Y NIÑA MENOR DE 5 AÑOS</t>
  </si>
  <si>
    <t>DOTACIÓN DE MICRONUTRIENTES A MUJER EN EDAD FÉRTIL</t>
  </si>
  <si>
    <t>11130009-000-14-00-000-007-000</t>
  </si>
  <si>
    <t>SERVICIOS DE DESPARASITACIÓN A NIÑO Y NIÑA DE 1 A MENOR DE 5 AÑOS</t>
  </si>
  <si>
    <t>11130009-000-14-00-000-008-000</t>
  </si>
  <si>
    <t>VIGILANCIA DEL AGUA</t>
  </si>
  <si>
    <t>11130009-000-14-00-000-009-000</t>
  </si>
  <si>
    <t>ATENCIÓN POR INFECCIÓN RESPIRATORIA AGUDA A NIÑO Y NIÑA MENOR DE 5 AÑOS</t>
  </si>
  <si>
    <t>11130009-000-14-00-000-010-000</t>
  </si>
  <si>
    <t>ATENCIÓN POR ENFERMEDAD DIARREICA AGUDA A NIÑO Y NIÑA MENOR DE 5 AÑOS</t>
  </si>
  <si>
    <t>11130009-000-14-00-000-012-000</t>
  </si>
  <si>
    <t>DIAGNÓSTICO Y TRATAMIENTO DE LA DESNUTRICIÓN AGUDA</t>
  </si>
  <si>
    <t>11130009-000-14-00-000-015-000</t>
  </si>
  <si>
    <t>SERVICIOS DE VIGILANCIA DE DESARROLLO INFANTIL</t>
  </si>
  <si>
    <t>11130009-000-14-00-000-017-000</t>
  </si>
  <si>
    <t>SERVICIOS DE VACUNACIÓN A NIÑO Y NIÑA MENOR DE 5 AÑOS</t>
  </si>
  <si>
    <t>11130009-000-15-00-000-001-000</t>
  </si>
  <si>
    <t>SERVICIOS DE ATENCIÓN PRENATAL OPORTUNA</t>
  </si>
  <si>
    <t>11130009-000-15-00-000-002-000</t>
  </si>
  <si>
    <t>11130009-000-15-00-000-003-000</t>
  </si>
  <si>
    <t>11130009-000-15-00-000-004-000</t>
  </si>
  <si>
    <t>SERVICIOS DE PLANIFICACIÓN FAMILIAR</t>
  </si>
  <si>
    <t>11130009-000-18-00-000-002-000</t>
  </si>
  <si>
    <t>SERVICIOS DE PREVENCIÓN CONTROL Y VIGILANCIA DEL DENGUE CHIKUNGUNYA Y ZIKA</t>
  </si>
  <si>
    <t>ASISTENCIA Y DOTACIÓN DE ALIMENTOS</t>
  </si>
  <si>
    <t>PROMOCIÓN DE LA AGRICULTURA SENSIBLE A LA NUTRICIÓN Y FOMENTO DE HUERTOS</t>
  </si>
  <si>
    <t>MECANISMOS DE CONSERVACIÓN Y PROTECCIÓN DEL RECURSO HÍDRICO</t>
  </si>
  <si>
    <t>11130010-000-17-00-000-001-000</t>
  </si>
  <si>
    <t>11130010-000-17-00-000-002-000</t>
  </si>
  <si>
    <t>SERVICIOS DE COLOCACIÓN E INTERMEDIACIÓN LABORAL</t>
  </si>
  <si>
    <t>11130010-000-17-00-000-004-000</t>
  </si>
  <si>
    <t>SERVICIOS DE INSPECCIÓN LABORAL</t>
  </si>
  <si>
    <t>GOBERNANZA EN SEGURIDAD ALIMENTARIA Y NUTRICIONAL</t>
  </si>
  <si>
    <t>PROMOCIÓN DE TECNOLOGÍA AGRÍCOLA</t>
  </si>
  <si>
    <t>AGRICULTURA FAMILIAR PARA EL FORTALECIMIENTO DE LA ECONOMÍA CAMPESINA</t>
  </si>
  <si>
    <t>CONSTRUCCIÓN, AMPLIACIÓN, REPOSICIÓN Y MEJORAMIENTO DE ESCUELAS DE PRIMARIA</t>
  </si>
  <si>
    <t>11130009-000-18-00-000-001-000</t>
  </si>
  <si>
    <t>SERVICIOS DE PREVENCIÓN, CONTROL Y VIGILANCIA DE LA MALARIA</t>
  </si>
  <si>
    <t>11130009-000-12-00-000-002-000</t>
  </si>
  <si>
    <t>PREVENCIÓN Y PROMOCIÓN DE LA SALUD</t>
  </si>
  <si>
    <t xml:space="preserve">DIRECCIÓN Y COORDINACIÓN </t>
  </si>
  <si>
    <t xml:space="preserve">SERVICIOS TÉCNICOS AGRÍCOLAS </t>
  </si>
  <si>
    <t>11200054-000-14-00-000-001-000</t>
  </si>
  <si>
    <t>11200054-000-14-00-001-000-002</t>
  </si>
  <si>
    <t>11200054-201-12-00-000-003-000</t>
  </si>
  <si>
    <t>SERVICIOS DE MANTENIMIENTO DE SISTEMAS DE AGUA POTABLE</t>
  </si>
  <si>
    <t>11200054-201-12-00-000-004-000</t>
  </si>
  <si>
    <t>SERVICIOS DE LABORATORIO DE AGUA</t>
  </si>
  <si>
    <t>11130012-000-11-01-000-001-000</t>
  </si>
  <si>
    <t>11130012-000-11-01-000-002-000</t>
  </si>
  <si>
    <t>11130012-000-11-02-000-001-000</t>
  </si>
  <si>
    <t>11130012-000-11-02-000-002-000</t>
  </si>
  <si>
    <t>11130012-000-11-02-000-003-000</t>
  </si>
  <si>
    <t>11130012-000-13-01-000-002-000</t>
  </si>
  <si>
    <t>11130012-000-13-01-000-003-000</t>
  </si>
  <si>
    <t>SERVICIOS DE SEGURO AGROPECUARIO</t>
  </si>
  <si>
    <t>11130012-000-13-01-000-004-000</t>
  </si>
  <si>
    <t>SERVICIOS DE FORMACIÓN Y CAPACITACIÓN AGRÍCOLA Y FORESTAL</t>
  </si>
  <si>
    <t>11130012-000-13-02-000-001-000</t>
  </si>
  <si>
    <t>11130012-000-13-02-000-003-000</t>
  </si>
  <si>
    <t>APOYO A LA PRODUCCIÓN PECUARIA E HIDROBIOLÓGICA SOSTENIBLE Y TECNIFICADA</t>
  </si>
  <si>
    <t>11130012-000-13-02-000-004-000</t>
  </si>
  <si>
    <t>DIVERSIFICACIÓN PECUARIA E HIDROBIOLÓGICA PARA CRIANZA DE ESPECIES</t>
  </si>
  <si>
    <t>11130012-000-13-03-000-002-000</t>
  </si>
  <si>
    <t>ASISTENCIA PARA LA ORGANIZACIÓN Y COMERCIALIZACIÓN PRODUCTIVA</t>
  </si>
  <si>
    <t>11130012-000-13-03-000-003-000</t>
  </si>
  <si>
    <t>FORTALECIMIENTO DE LA ADMINISTRACIÓN DEL AGUA PARA LA PRODUCCIÓN SOSTENIBLE</t>
  </si>
  <si>
    <t>11130013-202-11-01-001-000-003</t>
  </si>
  <si>
    <t>MEJORAMIENTO DE CARRETERAS SECUNDARIAS Y PUENTES</t>
  </si>
  <si>
    <t>11130020-202-14-00-000-002-000</t>
  </si>
  <si>
    <t>11130020-202-14-00-000-003-000</t>
  </si>
  <si>
    <t>11130020-202-21-01-000-001-000</t>
  </si>
  <si>
    <t>11130020-202-21-01-000-002-000</t>
  </si>
  <si>
    <t>TRANSFERENCIAS MONETARIAS PARA NIÑAS Y ADOLESCENTES VIOLENTADAS Y JUDICIALIZADAS</t>
  </si>
  <si>
    <t>11130020-202-21-02-000-001-000</t>
  </si>
  <si>
    <t>TRANSFERENCIAS MONETARIAS CON ÉNFASIS EN EDUCACIÓN</t>
  </si>
  <si>
    <t>DOTACIÓN DE MATERIALES DE CONSTRUCCIÓN Y EQUIPO PARA SERVICIOS DE SISTEMAS DE AGUA POTABLE</t>
  </si>
  <si>
    <t>11130008-000-11-01-000-009-000</t>
  </si>
  <si>
    <t>FORMACIÓN PADRES Y MADRES DE ESTUDIANTES DEL NIVEL PREPRIMARIO</t>
  </si>
  <si>
    <t>11130008-000-12-01-000-010-000</t>
  </si>
  <si>
    <t>FORMACIÓN PADRES Y MADRES DE ESTUDIANTES DEL NIVEL PRIMARIO</t>
  </si>
  <si>
    <t>11130008-000-18-00-000-001-000</t>
  </si>
  <si>
    <t>SERVICIOS DE EDUCACIÓN INICIAL</t>
  </si>
  <si>
    <t>11130008-000-20-00-000-001-000</t>
  </si>
  <si>
    <t>11130008-000-20-00-000-002-000</t>
  </si>
  <si>
    <t>11130008-000-20-00-000-003-000</t>
  </si>
  <si>
    <t>APORTE ECONÓMICO AL ADULTO MAYOR</t>
  </si>
  <si>
    <t>11130016-212-64-01-000-003-000</t>
  </si>
  <si>
    <t>11130016-212-64-01-000-004-000</t>
  </si>
  <si>
    <t>11130016-212-64-01-000-005-000</t>
  </si>
  <si>
    <t>CAPACITACIÓN LABORAL Y OCUPACIONAL A ADOLESCENTES CON DISCAPACIDAD</t>
  </si>
  <si>
    <t>11130016-212-64-01-000-006-000</t>
  </si>
  <si>
    <t>SUBSIDIO ECONÓMICO A NIÑEZ Y ADOLESCENCIA CON NECECIDADES ESPECIALES Y DISCAPACIDAD</t>
  </si>
  <si>
    <t>11130016-212-64-03-000-004-000</t>
  </si>
  <si>
    <t>11130016-212-64-03-000-011-000</t>
  </si>
  <si>
    <t>11130016-224-38-00-000-002-000</t>
  </si>
  <si>
    <t>ATENCIÓN INTEGRAL A LA PRIMERA INFANCIA</t>
  </si>
  <si>
    <t>11130016-224-38-00-000-014-000</t>
  </si>
  <si>
    <t>DESARROLLO DE LA MUJER</t>
  </si>
  <si>
    <t>11130016-224-38-00-000-015-000</t>
  </si>
  <si>
    <t>ATENCIÓN INTEGRAL AL ADULTO MAYOR</t>
  </si>
  <si>
    <t>11130020-203-19-04-000-001-000</t>
  </si>
  <si>
    <t>ASIGNADO</t>
  </si>
  <si>
    <t>SERVICIOS DE APOYO TÉCNICO A MUJERES MICROEMPRESARIAS PARA EMPODERAMIENTO ECONÓMICO</t>
  </si>
  <si>
    <t>11200041-000-11-00-000-002-000</t>
  </si>
  <si>
    <t>11200041-000-11-00-000-001-000</t>
  </si>
  <si>
    <t>11200041-000-11-00-000-003-000</t>
  </si>
  <si>
    <t>11200041-000-11-00-000-004-000</t>
  </si>
  <si>
    <t>11200041-000-11-00-000-005-000</t>
  </si>
  <si>
    <t>11130017-000-12-00-000-003-000</t>
  </si>
  <si>
    <t>11130017-000-12-00-000-004-000</t>
  </si>
  <si>
    <t>11130016-204-63-01-000-001-000</t>
  </si>
  <si>
    <t>11130016-204-63-01-000-003-000</t>
  </si>
  <si>
    <t>11130016-204-63-01-000-004-000</t>
  </si>
  <si>
    <t>COORDINACIÓN Y PLANIFICACIÓN INTERINSTITUCIONAL EN SEGURIDAD ALIMENTARIA Y NUTRICIONAL</t>
  </si>
  <si>
    <t>MONITOREO Y EVALUACIÓN EN SEGURIDAD ALIMENTARIA Y NUTRICIONAL</t>
  </si>
  <si>
    <t>COMUNICACIÓN EN SEGURIDAD ALIMENTARIA Y NUTRICIONAL</t>
  </si>
  <si>
    <t>21100078-000-11-00-000-001-000</t>
  </si>
  <si>
    <t>CONSTRUCCIÓN, AMPLIACIÓN, MEJORAMIENTO Y REPOSICIÓN DE INFRAESTRUCTURA DE RIEGO</t>
  </si>
  <si>
    <t>11130012-000-13-03-001-000-001</t>
  </si>
  <si>
    <t>11130020-203-19-04-001-000-001</t>
  </si>
  <si>
    <t>11130020-203-19-04-001-000-002</t>
  </si>
  <si>
    <t>11130020-203-19-04-001-000-003</t>
  </si>
  <si>
    <t>11130016-235-54-00-000-002-000</t>
  </si>
  <si>
    <t>11130016-235-54-00-000-001-000</t>
  </si>
  <si>
    <t>11130016-235-54-00-000-003-000</t>
  </si>
  <si>
    <t>11130016-235-54-00-000-005-000</t>
  </si>
  <si>
    <t>11130016-235-54-00-000-006-000</t>
  </si>
  <si>
    <t>COMPRA DE TIERRAS</t>
  </si>
  <si>
    <t>COMUNIDADES AGRARIAS SOSTENIBLES</t>
  </si>
  <si>
    <t>SERVICIOS PARA EL MEJORAMIENTO DE LA PRODUCCIÓN AGROPECUARIA</t>
  </si>
  <si>
    <t>11130012-000-13-01-000-006-000</t>
  </si>
  <si>
    <t>APOYO FINANCIERO PARA PRODUCTORES DEL SECTOR CAFETALERO</t>
  </si>
  <si>
    <t>GENERACIÓN Y VALIDACIÓN DE TECNOLOGÍA AGRÍCOLA</t>
  </si>
  <si>
    <t>CONSTRUCCIÓN DE ACUEDUCTOS</t>
  </si>
  <si>
    <t>SERVICIOS PARA LA PRODUCCIÓN AGRÍCOLA SOSTENIBLE Y TECNIFICADA</t>
  </si>
  <si>
    <t>ASESORÍA Y CONTROL EN LA GESTIÓN DE RESIDUOS Y DESECHOS SÓLIDOS</t>
  </si>
  <si>
    <t>SERVICIOS DE ASISTENCIA TÉCNICA EN DESARROLLO EMPRESARIAL A LA MICRO, PEQUEÑA Y MEDIANA EMPRESA</t>
  </si>
  <si>
    <t>EDUCACIÓN ESPECIAL Y REHABILITACIÓN A LA NIÑEZ CON DISCAPACIDAD</t>
  </si>
  <si>
    <t>11130012-000-12-00-000-005-000</t>
  </si>
  <si>
    <t>ATENCIÓN INTEGRAL A LA NIÑEZ</t>
  </si>
  <si>
    <t>PROTECCIÓN Y ACOGIMIENTO RESIDENCIAL PARA NIÑEZ Y ADOLESCENCIA CON DISCAPACIDAD</t>
  </si>
  <si>
    <t>11200057-000-11-00-000-002-000</t>
  </si>
  <si>
    <t>11200057-000-11-00-000-003-000</t>
  </si>
  <si>
    <t>11200057-000-12-00-000-002-000</t>
  </si>
  <si>
    <t>11200059-000-11-00-000-003-000</t>
  </si>
  <si>
    <t>PROGRAMA</t>
  </si>
  <si>
    <t>SUBPROGRAMA</t>
  </si>
  <si>
    <t>EDUCACIÓN ESCOLAR DE PREPRIMARIA</t>
  </si>
  <si>
    <t>PREPRIMARIA MONOLINGÜE</t>
  </si>
  <si>
    <t>EDUCACIÓN ESCOLAR DE PRIMARIA</t>
  </si>
  <si>
    <t>PRIMARIA MONOLINGÜE</t>
  </si>
  <si>
    <t>EDUCACIÓN INICIAL</t>
  </si>
  <si>
    <t>SIN SUBPROGRAMA</t>
  </si>
  <si>
    <t>APOYO PARA EL CONSUMO ADECUADO DE ALIMENTOS</t>
  </si>
  <si>
    <t xml:space="preserve">PROGRAMA </t>
  </si>
  <si>
    <t>FOMENTO DE LA SALUD Y MEDICINA PREVENTIVA</t>
  </si>
  <si>
    <t>PREVENCIÓN DE LA MORTALIDAD DE LA NIÑEZ Y DE LA DESNUTRICIÓN CRÓNICA</t>
  </si>
  <si>
    <t xml:space="preserve">PREVENCIÓN DE LA MORTALIDAD MATERNA Y NEONATAL
</t>
  </si>
  <si>
    <t>PREVENCIÓN Y CONTROL DE LAS ENFERMEDADES VECTORIALES Y ZOONÓTICAS</t>
  </si>
  <si>
    <t>DESARROLLO DE LA MICRO, PEQUEÑA Y MEDIANA EMPRESA</t>
  </si>
  <si>
    <t>ACCESO Y DISPONIBILIDAD ALIMENTARIA</t>
  </si>
  <si>
    <t>ATENCIÓN PARA EL ACCESO ALIMENTARIO</t>
  </si>
  <si>
    <t>DISPONIBILIDAD ALIMENTARIA</t>
  </si>
  <si>
    <t>INVESTIGACIÓN, RESTAURACIÓN Y CONSERVACIÓN DE SUELOS</t>
  </si>
  <si>
    <t>APOYO PARA LA PRODUCCIÓN PECUARIA E HIDROBIOLÓGICA</t>
  </si>
  <si>
    <t>CONSERVACIÓN Y PROTECCIÓN DE LOS RECURSOS NATURALES Y AMBIENTE</t>
  </si>
  <si>
    <t xml:space="preserve">DOTACIONES, SERVICIOS E INFRAESTRUCTURA PARA EL DESARROLLO SOCIAL
</t>
  </si>
  <si>
    <t>DOTACIONES, SERVICIOS E INFRAESTRUCTURA PARA SISTEMAS DE AGUA POTABLE, SANEAMIENTO Y AMBIENTE</t>
  </si>
  <si>
    <t>TRANSFERENCIAS MONETARIAS CONDICIONADAS EN SALUD Y EDUCACIÓN</t>
  </si>
  <si>
    <t>PREVENCIÓN DE LA DESNUTRICIÓN CRÓNICA</t>
  </si>
  <si>
    <t>COBERTURA DE EDUCACIÓN ESCOLAR PRIMARIA</t>
  </si>
  <si>
    <t>ATENCIÓN AL ADULTO MAYOR</t>
  </si>
  <si>
    <t>PROMOCIÓN DE LA FORMALIDAD DEL EMPLEO</t>
  </si>
  <si>
    <t>COORDINACIÓN DE POLÍTICAS Y PROYECTOS DE DESARROLLO</t>
  </si>
  <si>
    <t>FORTALECIMIENTO DE CAPACIDADES TÉCNICAS DEL SISTEMA DE CONSEJOS DE DESARROLLO</t>
  </si>
  <si>
    <t>ACTIVIDADES DE BIENESTAR SOCIAL</t>
  </si>
  <si>
    <t>PRESERVACIÓN FAMILIAR, FORTALECIMIENTO Y APOYO COMUNITARIO</t>
  </si>
  <si>
    <t>PROTECCIÓN Y ACOGIMIENTO A LA NIÑEZ Y ADOLESCENCIA</t>
  </si>
  <si>
    <t>OBRAS SOCIALES</t>
  </si>
  <si>
    <t xml:space="preserve">ASUNTOS DE SEGURIDAD ALIMENTARIA Y NUTRICIONAL
</t>
  </si>
  <si>
    <t>GENERACIÓN, VALIDACIÓN Y PROMOCIÓN DE TECNOLOGÍA AGRÍCOLA</t>
  </si>
  <si>
    <t>ASISTENCIA Y SERVICIOS TÉCNICOS MUNICIPALES</t>
  </si>
  <si>
    <t>ALFABETIZACIÓN</t>
  </si>
  <si>
    <t>MANEJO DE ALIMENTOS</t>
  </si>
  <si>
    <t>ACCESO A LA TIERRA</t>
  </si>
  <si>
    <t>DESARROLLO DE COMUNIDADES AGRARIAS SOSTENIBLES</t>
  </si>
  <si>
    <t>CONSTRUCCIÓN PÚBLICA</t>
  </si>
  <si>
    <t>ENTIDAD: INSTITUTO DE CIENCIA Y TECNOLOGÍA AGRÍCOLAS (ICTA)</t>
  </si>
  <si>
    <t>ENTIDAD: INSTITUTO DE FOMENTO MUNICIPAL  (INFOM)</t>
  </si>
  <si>
    <t>ENTIDAD: COMITÉ NACIONAL DE ALFABETIZACIÓN (CONALFA)</t>
  </si>
  <si>
    <t>11200059-000-11-00-000-004-000</t>
  </si>
  <si>
    <t>ENTIDAD: FONDO DE TIERRAS (FONTIERRAS)</t>
  </si>
  <si>
    <t>ENTIDAD: MINISTERIO DE AGRICULTURA, GANADERÍA Y ALIMENTACIÓN (MAGA)</t>
  </si>
  <si>
    <t>ENTIDAD: MINISTERIO DE AMBIENTE Y RECURSOS NATURALES (MARN)</t>
  </si>
  <si>
    <t>ENTIDAD: MINISTERIO DE DESARROLLO SOCIAL (MIDES)</t>
  </si>
  <si>
    <t>ENTIDAD: MINISTERIO DE ECONOMÍA (MINECO)</t>
  </si>
  <si>
    <t>ENTIDAD: MINISTERIO DE EDUCACIÓN (MINEDUC)</t>
  </si>
  <si>
    <t>ENTIDAD: MINISTERIO DE TRABAJO Y PREVISIÓN SOCIAL (MINTRAB)</t>
  </si>
  <si>
    <t>ENTIDAD: MINISTERIO DE SALUD PÚBLICA Y ASISTENCIA SOCIAL (MSPAS)</t>
  </si>
  <si>
    <t>ENTIDAD:  SECRETARÍA DE BIENESTAR SOCIAL DE LA PRESIDENCIA DE LA REPÚBLICA (SBS)</t>
  </si>
  <si>
    <t>ENTIDAD: SECRETARÍA DE COORDINACIÓN  EJECUTIVA  DE LA PRESIDENCIA (SCEP)</t>
  </si>
  <si>
    <t>ENTIDAD: SECRETARÍA DE SEGURIDAD ALIMENTARIA Y NUTRICIONAL DE LA PRESIDENCIA DE LA REPÚBLICA (SESAN)</t>
  </si>
  <si>
    <t>ENTIDAD: SECRETARÍA DE OBRAS SOCIALES DE LA ESPOSA DEL PRESIDENTE (SOSEP)</t>
  </si>
  <si>
    <t>% EJECUCIÓN</t>
  </si>
  <si>
    <t>ENTIDAD: INSTITUTO NACIONAL DE COMERCIALIZACIÓN AGRÍCOLA (INDECA)</t>
  </si>
  <si>
    <t>11130013-206-14-00-001-000-003</t>
  </si>
  <si>
    <t>CONSTRUCCIÓN, AMPLIACIÓN, REPOSICIÓN Y MEJORAMIENTO DE ESTABLECIMIENTOS DE EDUCACIÓN BÁSICA</t>
  </si>
  <si>
    <t>11130020-202-21-01-000-004-000</t>
  </si>
  <si>
    <t>TRANSFERENCIAS MONETARIAS CON ÉNFASIS EN NUTRICIÓN</t>
  </si>
  <si>
    <t>11130009-000-15-00-000-006-000</t>
  </si>
  <si>
    <t>SERVICIOS DE APOYO</t>
  </si>
  <si>
    <t>11130009-000-15-00-000-007-000</t>
  </si>
  <si>
    <t>SERVICIOS DE SALUD REPRODUCTIVA PARA ADOLESCENTES</t>
  </si>
  <si>
    <t>SERVICIOS DE ALIMENTACIÓN ESCOLAR PARA EL NIVEL MEDIO</t>
  </si>
  <si>
    <t>SERVICIOS DE ALIMENTACIÓN ESCOLAR PARA EDUCACIÓN INICIAL</t>
  </si>
  <si>
    <t>SERVICIOS DE FORMACIÓN EN COMPETENCIAS TÉCNICAS PARA EL EMPLEO</t>
  </si>
  <si>
    <t>SERVICIOS DE BECAS DE EMPLEO EN ACTIVIDADES ECONÓMICAS DIVERSAS</t>
  </si>
  <si>
    <t>11130010-000-17-00-000-005-000</t>
  </si>
  <si>
    <t>ACTIVIDAD PRESUPUESTARIA/OBRA</t>
  </si>
  <si>
    <t>SERVICIOS DE ATENCIÓN DEL PARTO LIMPIO Y SEGURO</t>
  </si>
  <si>
    <t>11130008-000-20-00-000-004-000</t>
  </si>
  <si>
    <t>11130008-000-20-00-000-005-000</t>
  </si>
  <si>
    <t>CIV</t>
  </si>
  <si>
    <t>APOYO A LA PRODUCCIÓN AGRÍCOLA, PECUARIA E HIDROBIOLÓGICA</t>
  </si>
  <si>
    <t>APOYO A LA PRODUCCIÓN AGRÍCOLA</t>
  </si>
  <si>
    <t>ORGANIZACIÓN, MERCADEO Y COMERCIALIZACIÓN PRODUCTIVA</t>
  </si>
  <si>
    <t>CONSTRUCCIÓN, AMPLIACIÓN, REPOSICIÓN Y MEJORAMIENTO DE ESCUELAS DE PREPRIMARIA</t>
  </si>
  <si>
    <t>11130012-000-13-01-000-001-000</t>
  </si>
  <si>
    <t>11130012-000-13-03-000-001-000</t>
  </si>
  <si>
    <t>11130012-000-13-01-000-005-000</t>
  </si>
  <si>
    <t>REACTIVACIÓN Y MODERNIZACIÓN DE LA ACTIVIDAD AGROPECUARIA (FONAGRO)</t>
  </si>
  <si>
    <t>11130015-000-13-00-000-002-000</t>
  </si>
  <si>
    <t>11130015-000-13-00-000-004-000</t>
  </si>
  <si>
    <t>11130015-000-13-00-000-005-000</t>
  </si>
  <si>
    <t>11130015-000-13-00-000-007-000</t>
  </si>
  <si>
    <t>11130015-000-13-00-000-008-000</t>
  </si>
  <si>
    <t>11130015-000-13-00-001-000-001</t>
  </si>
  <si>
    <t>FOMENTO AL DEPORTE NO FEDERADO Y A LA RECREACIÓN</t>
  </si>
  <si>
    <t>SERVICIOS DE APOYO AL DEPORTE Y A LA RECREACIÓN</t>
  </si>
  <si>
    <t>SERVICIOS DE PROMOCIÓN Y DESARROLLO INTEGRAL DE LA MUJER</t>
  </si>
  <si>
    <t>SERVICIOS DE FOMENTO AL DEPORTE Y LA RECREACIÓN EN JÓVENES</t>
  </si>
  <si>
    <t>SERVICIOS DE DEPORTE Y RECREACIÓN PARA PERSONAS EN SITUACIÓN DE VULNERABILIDAD</t>
  </si>
  <si>
    <t>PROMOCIÓN Y ACCESO A LA ACTIVIDAD FÍSICA Y RECREACIÓN A TRAVÉS DE EVENTOS DE CARÁCTER MASIVO</t>
  </si>
  <si>
    <t>DESARROLLO DE LA INFRAESTRUCTURA VIAL</t>
  </si>
  <si>
    <t>DESARROLLO DE LA INFRAESTRUCTURA VIAL PRIMARIA Y SECUNDARIA</t>
  </si>
  <si>
    <t>ENTIDAD: MINISTERIO DE  COMUNICACIONES, INFRAESTRUCTURA Y VIVIENDA (CIV)</t>
  </si>
  <si>
    <t>11130013-206-14-00-001-000-001</t>
  </si>
  <si>
    <t>PRODUCCIÓN DE SEMILLAS MEJORADAS</t>
  </si>
  <si>
    <t>GESTIÓN DE ASUNTOS LABORALES</t>
  </si>
  <si>
    <t>ENTIDAD: MINISTERIO DE CULTURA Y DEPORTES (MCD)</t>
  </si>
  <si>
    <t>11130010-000-11-00-000-003-000</t>
  </si>
  <si>
    <t>11130010-000-16-00-000-002-000</t>
  </si>
  <si>
    <t>MCD</t>
  </si>
  <si>
    <t>SERVICIOS DE INFORMACIÓN, ORIENTACIÓN Y COLOCACIÓN DE TRABAJADORES GUATEMALTECOS EN EL EXTERIOR</t>
  </si>
  <si>
    <t>DESARROLLO DE LA INFRAESTRUCTURA VIAL TERCIARIA</t>
  </si>
  <si>
    <t>21100078-000-11-00-000-002-000</t>
  </si>
  <si>
    <t>11130020-203-19-05-000-005-000</t>
  </si>
  <si>
    <t>DOTACIÓN DE ALIMENTOS</t>
  </si>
  <si>
    <t>DOTACIONES, SERVICIOS E INFRAESTRUCTURA PARA EL DESARROLLO COMUNITARIO Y PRODUCTIVO</t>
  </si>
  <si>
    <t>11130013-218-19-00-000-002-000</t>
  </si>
  <si>
    <t>SUBSIDIO PARA LA VIVIENDA</t>
  </si>
  <si>
    <t>11130009-000-15-00-000-008-000</t>
  </si>
  <si>
    <t>DESARROLLO DE LA VIVIENDA</t>
  </si>
  <si>
    <t>POASAN 2025</t>
  </si>
  <si>
    <t>ARRENDAMIENTO DE TIERRAS CON O SIN OPCIÓN DE COMPRA</t>
  </si>
  <si>
    <t>Fuente: R00815829.rpt</t>
  </si>
  <si>
    <t>EJECUCIÓN FINANCIERA DEL POASAN 2025</t>
  </si>
  <si>
    <t>11130011-105-14-00-000-002-000</t>
  </si>
  <si>
    <t>11130011-105-14-00-000-003-000</t>
  </si>
  <si>
    <t>11130011-105-14-00-000-004-000</t>
  </si>
  <si>
    <t>CONSTRUCCIÓN, AMPLIACIÓN Y MEJORAMIENTO DE INSTALACIONES DEPORTIVAS Y RECREATIVAS</t>
  </si>
  <si>
    <t>Fuente: SICOIN R00815829.rpt</t>
  </si>
  <si>
    <t>CONSTRUCCIÓN, AMPLIACIÓN Y MEJORAMIENTO DE SISTEMAS DE AGUA POTABLE Y POZOS MECÁNICOS</t>
  </si>
  <si>
    <t>CONSTRUCCIÓN, AMPLIACIÓN Y MEJORAMIENTO DE PLANTAS DE TRATAMIENTO</t>
  </si>
  <si>
    <t>CONSTRUCCIÓN, AMPLIACIÓN Y MEJORAMIENTO DE SISTEMAS DE DRENAJES Y SISTEMAS DE ALCANTARILLADO</t>
  </si>
  <si>
    <t>CONSTRUCCIÓN, AMPLIACIÓN, REPOSICIÓN Y MEJORAMIENTO DE ESTABLECIMIENTOS DE EDUCACIÓN DIVERSIFICADA</t>
  </si>
  <si>
    <t xml:space="preserve">CONSTRUCCIÓN, AMPLIACIÓN Y REPOSICIÓN DE ESCUELAS BICENTENARIO </t>
  </si>
  <si>
    <t xml:space="preserve">CONSTRUCCIÓN, AMPLIACIÓN Y REPOSICIÓN DE ESTABLECIMIENTOS DE ESCUELAS INTEGRALES </t>
  </si>
  <si>
    <t>11130013-206-14-00-001-000-005</t>
  </si>
  <si>
    <t>11130013-206-14-00-001-000-006</t>
  </si>
  <si>
    <t>11130013-206-14-00-001-000-004</t>
  </si>
  <si>
    <t>11130020-203-19-05-000-001-000</t>
  </si>
  <si>
    <t>11130020-203-19-05-000-002-000</t>
  </si>
  <si>
    <t>DOTACIÓN DE MATERIALES ENSERES Y EQUIPO PARA EL DESARROLLO COMUNITARIO</t>
  </si>
  <si>
    <t>DOTACIÓN DE MATERIALES DE CONSTRUCCIÓN PARA VIVIENDAS</t>
  </si>
  <si>
    <t xml:space="preserve">                            EJECUCIÓN FINANCIERA DEL PLAN OPERATIVO ANUAL DE SEGURIDAD ALIMENTARIA Y NUTRICIONAL (POASAN) 2025 POR INSTITUCIÓN</t>
  </si>
  <si>
    <t>Fuente: SICOIN/SICOIN DESC. Reporte R815829.rpt</t>
  </si>
  <si>
    <t xml:space="preserve">Fuente: R00815829.rpt </t>
  </si>
  <si>
    <t>11130013-000-11-01-002-000-003</t>
  </si>
  <si>
    <t>11130013-000-11-02-001-000-001</t>
  </si>
  <si>
    <t xml:space="preserve">Periodo del 01 de enero al 31 de octubre de 2025          </t>
  </si>
  <si>
    <t xml:space="preserve">Periodo del 01 de enero al 31 de octubre de 2025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</si>
</sst>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Q&quot;* #,##0.00_-;\-&quot;Q&quot;* #,##0.00_-;_-&quot;Q&quot;* &quot;-&quot;??_-;_-@_-"/>
    <numFmt numFmtId="164" formatCode="_(&quot;Q&quot;* #,##0.00_);_(&quot;Q&quot;* \(#,##0.00\);_(&quot;Q&quot;* &quot;-&quot;??_);_(@_)"/>
    <numFmt numFmtId="165" formatCode="&quot;Q&quot;#,##0.00"/>
    <numFmt numFmtId="166" formatCode="#,##0.00\ &quot;Q&quot;"/>
  </numFmts>
  <fonts count="44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4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Calibri"/>
      <family val="2"/>
    </font>
    <font>
      <b/>
      <sz val="16"/>
      <color rgb="FF000000"/>
      <name val="Calibri"/>
      <family val="2"/>
    </font>
    <font>
      <sz val="12"/>
      <name val="Arial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6"/>
      <color rgb="FF000000"/>
      <name val="Calibri"/>
      <family val="2"/>
    </font>
    <font>
      <sz val="11"/>
      <color theme="1"/>
      <name val="Calibri"/>
      <family val="2"/>
    </font>
    <font>
      <sz val="12"/>
      <color theme="1"/>
      <name val="Arial"/>
      <family val="2"/>
    </font>
    <font>
      <sz val="11"/>
      <color rgb="FFFF000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</font>
    <font>
      <sz val="12"/>
      <color rgb="FF000000"/>
      <name val="Calibri"/>
      <family val="2"/>
    </font>
    <font>
      <sz val="9"/>
      <color rgb="FF000000"/>
      <name val="Calibri"/>
      <family val="2"/>
    </font>
    <font>
      <b/>
      <sz val="12"/>
      <name val="Calibri"/>
      <family val="2"/>
    </font>
    <font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6"/>
      <color indexed="8"/>
      <name val="Arial"/>
      <family val="2"/>
    </font>
    <font>
      <sz val="6"/>
      <color indexed="8"/>
      <name val="Arial"/>
      <family val="2"/>
    </font>
    <font>
      <b/>
      <sz val="13"/>
      <color rgb="FF000000"/>
      <name val="Calibri"/>
      <family val="2"/>
    </font>
    <font>
      <b/>
      <sz val="14"/>
      <color rgb="FFFFFFFF"/>
      <name val="Calibri"/>
      <family val="2"/>
    </font>
    <font>
      <b/>
      <sz val="14"/>
      <color rgb="FF1E4E79"/>
      <name val="Calibri"/>
      <family val="2"/>
    </font>
    <font>
      <u/>
      <sz val="11"/>
      <color theme="10"/>
      <name val="Calibri"/>
      <family val="2"/>
    </font>
    <font>
      <b/>
      <sz val="16"/>
      <color rgb="FFFFFFFF"/>
      <name val="Calibri"/>
      <family val="2"/>
    </font>
    <font>
      <b/>
      <sz val="9"/>
      <color rgb="FF002060"/>
      <name val="Arial"/>
      <family val="2"/>
    </font>
    <font>
      <b/>
      <sz val="16"/>
      <name val="Calibri"/>
      <family val="2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sz val="9"/>
      <color theme="1"/>
      <name val="Calibri"/>
      <family val="2"/>
      <scheme val="minor"/>
    </font>
    <font>
      <sz val="12"/>
      <color theme="1" tint="4.9989318521683403E-2"/>
      <name val="Calibri"/>
      <family val="2"/>
    </font>
    <font>
      <b/>
      <sz val="12"/>
      <color rgb="FF1E4E79"/>
      <name val="Calibri"/>
      <family val="2"/>
    </font>
    <font>
      <b/>
      <sz val="10"/>
      <color rgb="FF000000"/>
      <name val="Arial"/>
      <family val="2"/>
    </font>
    <font>
      <sz val="10"/>
      <color theme="4" tint="-0.499984740745262"/>
      <name val="Calibri"/>
      <family val="2"/>
    </font>
    <font>
      <b/>
      <sz val="10"/>
      <color theme="8" tint="-0.249977111117893"/>
      <name val="Arial"/>
      <family val="2"/>
    </font>
    <font>
      <b/>
      <sz val="9"/>
      <name val="Arial"/>
      <family val="2"/>
    </font>
    <font>
      <b/>
      <sz val="9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rgb="FF2E75B5"/>
      </patternFill>
    </fill>
    <fill>
      <patternFill patternType="solid">
        <fgColor rgb="FF2E75B5"/>
        <bgColor rgb="FF2E75B5"/>
      </patternFill>
    </fill>
    <fill>
      <patternFill patternType="solid">
        <fgColor rgb="FF9CC2E5"/>
        <bgColor rgb="FF9CC2E5"/>
      </patternFill>
    </fill>
  </fills>
  <borders count="1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8">
    <xf numFmtId="0" fontId="0" fillId="0" borderId="0"/>
    <xf numFmtId="9" fontId="8" fillId="0" borderId="0" applyFont="0" applyFill="0" applyBorder="0" applyAlignment="0" applyProtection="0"/>
    <xf numFmtId="0" fontId="23" fillId="0" borderId="17"/>
    <xf numFmtId="9" fontId="8" fillId="0" borderId="17" applyFont="0" applyFill="0" applyBorder="0" applyAlignment="0" applyProtection="0"/>
    <xf numFmtId="0" fontId="24" fillId="0" borderId="17"/>
    <xf numFmtId="0" fontId="8" fillId="0" borderId="17"/>
    <xf numFmtId="0" fontId="30" fillId="0" borderId="17" applyNumberFormat="0" applyFill="0" applyBorder="0" applyAlignment="0" applyProtection="0"/>
    <xf numFmtId="164" fontId="34" fillId="0" borderId="0" applyFont="0" applyFill="0" applyBorder="0" applyAlignment="0" applyProtection="0"/>
  </cellStyleXfs>
  <cellXfs count="608">
    <xf numFmtId="0" fontId="0" fillId="0" borderId="0" xfId="0"/>
    <xf numFmtId="0" fontId="0" fillId="0" borderId="0" xfId="0" applyAlignment="1">
      <alignment vertical="center"/>
    </xf>
    <xf numFmtId="165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10" fontId="0" fillId="0" borderId="0" xfId="0" applyNumberFormat="1" applyAlignment="1">
      <alignment vertical="center"/>
    </xf>
    <xf numFmtId="165" fontId="1" fillId="0" borderId="0" xfId="0" applyNumberFormat="1" applyFont="1" applyAlignment="1">
      <alignment vertical="center"/>
    </xf>
    <xf numFmtId="10" fontId="0" fillId="0" borderId="0" xfId="0" applyNumberFormat="1"/>
    <xf numFmtId="10" fontId="7" fillId="0" borderId="0" xfId="0" applyNumberFormat="1" applyFont="1"/>
    <xf numFmtId="0" fontId="0" fillId="0" borderId="0" xfId="0" applyAlignment="1">
      <alignment vertical="center" wrapText="1"/>
    </xf>
    <xf numFmtId="165" fontId="0" fillId="0" borderId="0" xfId="0" applyNumberFormat="1"/>
    <xf numFmtId="165" fontId="0" fillId="0" borderId="0" xfId="0" applyNumberFormat="1" applyAlignment="1">
      <alignment horizontal="right"/>
    </xf>
    <xf numFmtId="10" fontId="7" fillId="0" borderId="0" xfId="0" applyNumberFormat="1" applyFont="1" applyAlignment="1">
      <alignment vertical="center"/>
    </xf>
    <xf numFmtId="165" fontId="0" fillId="0" borderId="0" xfId="0" applyNumberFormat="1" applyAlignment="1">
      <alignment horizontal="right" vertical="center" wrapText="1"/>
    </xf>
    <xf numFmtId="49" fontId="0" fillId="0" borderId="0" xfId="0" applyNumberFormat="1" applyAlignment="1">
      <alignment vertical="center"/>
    </xf>
    <xf numFmtId="165" fontId="7" fillId="0" borderId="0" xfId="0" applyNumberFormat="1" applyFont="1" applyAlignment="1">
      <alignment vertical="center"/>
    </xf>
    <xf numFmtId="165" fontId="7" fillId="0" borderId="0" xfId="0" applyNumberFormat="1" applyFont="1"/>
    <xf numFmtId="0" fontId="0" fillId="0" borderId="0" xfId="0" applyAlignment="1">
      <alignment horizontal="right"/>
    </xf>
    <xf numFmtId="10" fontId="0" fillId="0" borderId="0" xfId="0" applyNumberFormat="1" applyAlignment="1">
      <alignment horizontal="right"/>
    </xf>
    <xf numFmtId="0" fontId="7" fillId="0" borderId="0" xfId="0" applyFont="1"/>
    <xf numFmtId="165" fontId="7" fillId="0" borderId="0" xfId="0" applyNumberFormat="1" applyFont="1" applyAlignment="1">
      <alignment vertical="center" wrapText="1"/>
    </xf>
    <xf numFmtId="165" fontId="0" fillId="0" borderId="0" xfId="0" applyNumberFormat="1" applyAlignment="1">
      <alignment vertical="center" wrapText="1"/>
    </xf>
    <xf numFmtId="0" fontId="6" fillId="2" borderId="2" xfId="0" applyFont="1" applyFill="1" applyBorder="1" applyAlignment="1">
      <alignment horizontal="right" vertical="center" wrapText="1"/>
    </xf>
    <xf numFmtId="166" fontId="0" fillId="0" borderId="0" xfId="0" applyNumberFormat="1"/>
    <xf numFmtId="165" fontId="2" fillId="0" borderId="0" xfId="0" applyNumberFormat="1" applyFont="1" applyAlignment="1">
      <alignment horizontal="right"/>
    </xf>
    <xf numFmtId="0" fontId="2" fillId="0" borderId="0" xfId="0" applyFont="1"/>
    <xf numFmtId="166" fontId="2" fillId="0" borderId="0" xfId="0" applyNumberFormat="1" applyFont="1"/>
    <xf numFmtId="165" fontId="4" fillId="0" borderId="0" xfId="0" applyNumberFormat="1" applyFont="1"/>
    <xf numFmtId="165" fontId="4" fillId="0" borderId="0" xfId="0" applyNumberFormat="1" applyFont="1" applyAlignment="1">
      <alignment horizontal="right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10" xfId="0" applyFont="1" applyBorder="1" applyAlignment="1">
      <alignment vertical="center" wrapText="1"/>
    </xf>
    <xf numFmtId="0" fontId="8" fillId="0" borderId="20" xfId="0" applyFont="1" applyBorder="1" applyAlignment="1">
      <alignment vertical="center" wrapText="1"/>
    </xf>
    <xf numFmtId="0" fontId="6" fillId="2" borderId="11" xfId="0" applyFont="1" applyFill="1" applyBorder="1" applyAlignment="1">
      <alignment horizontal="right" vertical="center" wrapText="1"/>
    </xf>
    <xf numFmtId="0" fontId="8" fillId="0" borderId="24" xfId="0" applyFont="1" applyBorder="1" applyAlignment="1">
      <alignment vertical="center" wrapText="1"/>
    </xf>
    <xf numFmtId="0" fontId="6" fillId="2" borderId="26" xfId="0" applyFont="1" applyFill="1" applyBorder="1" applyAlignment="1">
      <alignment horizontal="right" vertical="center" wrapText="1"/>
    </xf>
    <xf numFmtId="0" fontId="8" fillId="0" borderId="28" xfId="0" applyFont="1" applyBorder="1" applyAlignment="1">
      <alignment vertical="center" wrapText="1"/>
    </xf>
    <xf numFmtId="0" fontId="6" fillId="2" borderId="30" xfId="0" applyFont="1" applyFill="1" applyBorder="1" applyAlignment="1">
      <alignment horizontal="right" vertical="center" wrapText="1"/>
    </xf>
    <xf numFmtId="0" fontId="8" fillId="0" borderId="32" xfId="0" applyFont="1" applyBorder="1" applyAlignment="1">
      <alignment vertical="center" wrapText="1"/>
    </xf>
    <xf numFmtId="0" fontId="8" fillId="0" borderId="19" xfId="0" applyFont="1" applyBorder="1" applyAlignment="1">
      <alignment vertical="center" wrapText="1"/>
    </xf>
    <xf numFmtId="0" fontId="6" fillId="2" borderId="19" xfId="0" applyFont="1" applyFill="1" applyBorder="1" applyAlignment="1">
      <alignment horizontal="right" vertical="center" wrapText="1"/>
    </xf>
    <xf numFmtId="0" fontId="3" fillId="0" borderId="19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8" fillId="3" borderId="0" xfId="0" applyFont="1" applyFill="1" applyAlignment="1">
      <alignment vertical="center"/>
    </xf>
    <xf numFmtId="0" fontId="0" fillId="0" borderId="0" xfId="0" applyAlignment="1">
      <alignment horizontal="center"/>
    </xf>
    <xf numFmtId="10" fontId="1" fillId="0" borderId="0" xfId="0" applyNumberFormat="1" applyFon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0" fontId="7" fillId="0" borderId="0" xfId="0" applyNumberFormat="1" applyFont="1" applyAlignment="1">
      <alignment horizontal="center" vertical="center"/>
    </xf>
    <xf numFmtId="10" fontId="0" fillId="0" borderId="0" xfId="0" applyNumberFormat="1" applyAlignment="1">
      <alignment horizontal="center"/>
    </xf>
    <xf numFmtId="10" fontId="7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vertical="center"/>
    </xf>
    <xf numFmtId="165" fontId="5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64" fontId="11" fillId="0" borderId="19" xfId="0" applyNumberFormat="1" applyFont="1" applyBorder="1" applyAlignment="1">
      <alignment vertical="center"/>
    </xf>
    <xf numFmtId="164" fontId="11" fillId="0" borderId="19" xfId="0" applyNumberFormat="1" applyFont="1" applyBorder="1" applyAlignment="1">
      <alignment horizontal="center" vertical="center"/>
    </xf>
    <xf numFmtId="10" fontId="11" fillId="0" borderId="19" xfId="1" applyNumberFormat="1" applyFont="1" applyFill="1" applyBorder="1" applyAlignment="1">
      <alignment horizontal="center" vertical="center"/>
    </xf>
    <xf numFmtId="164" fontId="3" fillId="0" borderId="19" xfId="0" applyNumberFormat="1" applyFont="1" applyBorder="1" applyAlignment="1">
      <alignment horizontal="center" vertical="center"/>
    </xf>
    <xf numFmtId="10" fontId="3" fillId="0" borderId="19" xfId="1" applyNumberFormat="1" applyFont="1" applyFill="1" applyBorder="1" applyAlignment="1">
      <alignment horizontal="center" vertical="center"/>
    </xf>
    <xf numFmtId="164" fontId="3" fillId="0" borderId="21" xfId="0" applyNumberFormat="1" applyFont="1" applyBorder="1" applyAlignment="1">
      <alignment horizontal="center" vertical="center"/>
    </xf>
    <xf numFmtId="165" fontId="1" fillId="0" borderId="23" xfId="0" applyNumberFormat="1" applyFont="1" applyBorder="1" applyAlignment="1">
      <alignment vertical="center"/>
    </xf>
    <xf numFmtId="10" fontId="1" fillId="0" borderId="23" xfId="1" applyNumberFormat="1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4" borderId="29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165" fontId="1" fillId="0" borderId="17" xfId="0" applyNumberFormat="1" applyFont="1" applyBorder="1" applyAlignment="1">
      <alignment vertical="center"/>
    </xf>
    <xf numFmtId="10" fontId="1" fillId="0" borderId="17" xfId="1" applyNumberFormat="1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164" fontId="11" fillId="5" borderId="19" xfId="0" applyNumberFormat="1" applyFont="1" applyFill="1" applyBorder="1" applyAlignment="1">
      <alignment vertical="center"/>
    </xf>
    <xf numFmtId="164" fontId="11" fillId="5" borderId="19" xfId="0" applyNumberFormat="1" applyFont="1" applyFill="1" applyBorder="1" applyAlignment="1">
      <alignment horizontal="center" vertical="center"/>
    </xf>
    <xf numFmtId="10" fontId="11" fillId="5" borderId="19" xfId="1" applyNumberFormat="1" applyFont="1" applyFill="1" applyBorder="1" applyAlignment="1">
      <alignment horizontal="center" vertical="center"/>
    </xf>
    <xf numFmtId="10" fontId="3" fillId="5" borderId="19" xfId="1" applyNumberFormat="1" applyFont="1" applyFill="1" applyBorder="1" applyAlignment="1">
      <alignment horizontal="center" vertical="center"/>
    </xf>
    <xf numFmtId="10" fontId="3" fillId="5" borderId="21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0" fontId="11" fillId="3" borderId="19" xfId="1" applyNumberFormat="1" applyFont="1" applyFill="1" applyBorder="1" applyAlignment="1">
      <alignment horizontal="center" vertical="center"/>
    </xf>
    <xf numFmtId="10" fontId="3" fillId="3" borderId="19" xfId="1" applyNumberFormat="1" applyFont="1" applyFill="1" applyBorder="1" applyAlignment="1">
      <alignment horizontal="center" vertical="center"/>
    </xf>
    <xf numFmtId="10" fontId="3" fillId="3" borderId="21" xfId="1" applyNumberFormat="1" applyFont="1" applyFill="1" applyBorder="1" applyAlignment="1">
      <alignment horizontal="center" vertical="center"/>
    </xf>
    <xf numFmtId="10" fontId="1" fillId="3" borderId="23" xfId="1" applyNumberFormat="1" applyFont="1" applyFill="1" applyBorder="1" applyAlignment="1">
      <alignment horizontal="center" vertical="center"/>
    </xf>
    <xf numFmtId="10" fontId="1" fillId="3" borderId="17" xfId="1" applyNumberFormat="1" applyFont="1" applyFill="1" applyBorder="1" applyAlignment="1">
      <alignment horizontal="center" vertical="center"/>
    </xf>
    <xf numFmtId="165" fontId="14" fillId="0" borderId="17" xfId="0" applyNumberFormat="1" applyFont="1" applyBorder="1" applyAlignment="1">
      <alignment vertical="center"/>
    </xf>
    <xf numFmtId="0" fontId="18" fillId="0" borderId="0" xfId="0" applyFont="1"/>
    <xf numFmtId="0" fontId="17" fillId="0" borderId="0" xfId="0" applyFont="1" applyAlignment="1">
      <alignment vertical="center"/>
    </xf>
    <xf numFmtId="0" fontId="20" fillId="0" borderId="17" xfId="0" applyFont="1" applyBorder="1" applyAlignment="1">
      <alignment horizontal="center" vertical="center" wrapText="1"/>
    </xf>
    <xf numFmtId="165" fontId="17" fillId="0" borderId="17" xfId="0" applyNumberFormat="1" applyFont="1" applyBorder="1" applyAlignment="1">
      <alignment vertical="center"/>
    </xf>
    <xf numFmtId="0" fontId="17" fillId="0" borderId="0" xfId="0" applyFont="1"/>
    <xf numFmtId="0" fontId="17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0" fillId="0" borderId="17" xfId="4" applyFont="1"/>
    <xf numFmtId="0" fontId="0" fillId="0" borderId="17" xfId="4" applyFont="1" applyAlignment="1">
      <alignment vertical="center"/>
    </xf>
    <xf numFmtId="10" fontId="1" fillId="0" borderId="17" xfId="4" applyNumberFormat="1" applyFont="1" applyAlignment="1">
      <alignment horizontal="center" vertical="center"/>
    </xf>
    <xf numFmtId="0" fontId="17" fillId="0" borderId="17" xfId="4" applyFont="1" applyAlignment="1">
      <alignment vertical="center"/>
    </xf>
    <xf numFmtId="0" fontId="8" fillId="0" borderId="17" xfId="5" applyAlignment="1">
      <alignment vertical="center"/>
    </xf>
    <xf numFmtId="0" fontId="8" fillId="0" borderId="17" xfId="5"/>
    <xf numFmtId="0" fontId="27" fillId="0" borderId="17" xfId="5" applyFont="1"/>
    <xf numFmtId="0" fontId="16" fillId="0" borderId="17" xfId="5" applyFont="1" applyAlignment="1">
      <alignment vertical="center"/>
    </xf>
    <xf numFmtId="0" fontId="17" fillId="0" borderId="17" xfId="5" applyFont="1" applyAlignment="1">
      <alignment vertical="center"/>
    </xf>
    <xf numFmtId="0" fontId="2" fillId="0" borderId="41" xfId="5" applyFont="1" applyBorder="1" applyAlignment="1">
      <alignment horizontal="center" vertical="center" wrapText="1" readingOrder="1"/>
    </xf>
    <xf numFmtId="0" fontId="2" fillId="0" borderId="42" xfId="5" applyFont="1" applyBorder="1" applyAlignment="1">
      <alignment horizontal="center" vertical="center" wrapText="1" readingOrder="1"/>
    </xf>
    <xf numFmtId="0" fontId="2" fillId="0" borderId="45" xfId="5" applyFont="1" applyBorder="1" applyAlignment="1">
      <alignment horizontal="center" vertical="center" wrapText="1" readingOrder="1"/>
    </xf>
    <xf numFmtId="10" fontId="14" fillId="0" borderId="17" xfId="0" applyNumberFormat="1" applyFont="1" applyBorder="1" applyAlignment="1">
      <alignment horizontal="center" vertical="center"/>
    </xf>
    <xf numFmtId="4" fontId="26" fillId="0" borderId="0" xfId="0" applyNumberFormat="1" applyFont="1" applyAlignment="1">
      <alignment horizontal="center" vertical="top" wrapText="1"/>
    </xf>
    <xf numFmtId="165" fontId="0" fillId="0" borderId="0" xfId="7" applyNumberFormat="1" applyFont="1" applyAlignment="1">
      <alignment horizontal="center" vertical="center"/>
    </xf>
    <xf numFmtId="165" fontId="17" fillId="0" borderId="0" xfId="7" applyNumberFormat="1" applyFont="1" applyAlignment="1">
      <alignment horizontal="center" vertical="center"/>
    </xf>
    <xf numFmtId="4" fontId="25" fillId="0" borderId="0" xfId="0" applyNumberFormat="1" applyFont="1" applyAlignment="1">
      <alignment horizontal="center" vertical="center" wrapText="1"/>
    </xf>
    <xf numFmtId="165" fontId="26" fillId="0" borderId="0" xfId="7" applyNumberFormat="1" applyFont="1" applyAlignment="1">
      <alignment horizontal="center" vertical="center" wrapText="1"/>
    </xf>
    <xf numFmtId="0" fontId="0" fillId="0" borderId="17" xfId="4" applyFont="1" applyAlignment="1">
      <alignment horizontal="center" vertical="center"/>
    </xf>
    <xf numFmtId="0" fontId="17" fillId="0" borderId="17" xfId="4" applyFont="1" applyAlignment="1">
      <alignment horizontal="center" vertical="center"/>
    </xf>
    <xf numFmtId="165" fontId="17" fillId="0" borderId="17" xfId="4" applyNumberFormat="1" applyFont="1" applyAlignment="1">
      <alignment horizontal="center" vertical="center"/>
    </xf>
    <xf numFmtId="165" fontId="1" fillId="0" borderId="17" xfId="4" applyNumberFormat="1" applyFont="1" applyAlignment="1">
      <alignment horizontal="center" vertical="center"/>
    </xf>
    <xf numFmtId="165" fontId="0" fillId="0" borderId="17" xfId="4" applyNumberFormat="1" applyFont="1" applyAlignment="1">
      <alignment horizontal="center" vertical="center"/>
    </xf>
    <xf numFmtId="165" fontId="7" fillId="0" borderId="49" xfId="0" applyNumberFormat="1" applyFont="1" applyBorder="1" applyAlignment="1">
      <alignment horizontal="center" vertical="center" wrapText="1"/>
    </xf>
    <xf numFmtId="165" fontId="7" fillId="0" borderId="43" xfId="0" applyNumberFormat="1" applyFont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10" fontId="2" fillId="0" borderId="50" xfId="5" applyNumberFormat="1" applyFont="1" applyBorder="1" applyAlignment="1">
      <alignment horizontal="center" vertical="center"/>
    </xf>
    <xf numFmtId="10" fontId="31" fillId="7" borderId="52" xfId="5" applyNumberFormat="1" applyFont="1" applyFill="1" applyBorder="1" applyAlignment="1">
      <alignment horizontal="center" vertical="center"/>
    </xf>
    <xf numFmtId="0" fontId="28" fillId="7" borderId="48" xfId="5" applyFont="1" applyFill="1" applyBorder="1" applyAlignment="1">
      <alignment horizontal="center" vertical="center" wrapText="1" readingOrder="1"/>
    </xf>
    <xf numFmtId="0" fontId="28" fillId="7" borderId="49" xfId="5" applyFont="1" applyFill="1" applyBorder="1" applyAlignment="1">
      <alignment horizontal="center" vertical="center" wrapText="1" readingOrder="1"/>
    </xf>
    <xf numFmtId="0" fontId="28" fillId="7" borderId="43" xfId="5" applyFont="1" applyFill="1" applyBorder="1" applyAlignment="1">
      <alignment horizontal="center" vertical="center" wrapText="1" readingOrder="1"/>
    </xf>
    <xf numFmtId="4" fontId="29" fillId="8" borderId="51" xfId="5" applyNumberFormat="1" applyFont="1" applyFill="1" applyBorder="1" applyAlignment="1">
      <alignment horizontal="center" vertical="center" wrapText="1" readingOrder="1"/>
    </xf>
    <xf numFmtId="10" fontId="29" fillId="8" borderId="52" xfId="5" applyNumberFormat="1" applyFont="1" applyFill="1" applyBorder="1" applyAlignment="1">
      <alignment horizontal="center" vertical="center"/>
    </xf>
    <xf numFmtId="10" fontId="2" fillId="0" borderId="58" xfId="5" applyNumberFormat="1" applyFont="1" applyBorder="1" applyAlignment="1">
      <alignment horizontal="center" vertical="center"/>
    </xf>
    <xf numFmtId="10" fontId="7" fillId="0" borderId="43" xfId="0" applyNumberFormat="1" applyFont="1" applyBorder="1" applyAlignment="1">
      <alignment horizontal="center" vertical="center" wrapText="1"/>
    </xf>
    <xf numFmtId="165" fontId="0" fillId="0" borderId="17" xfId="0" applyNumberFormat="1" applyBorder="1" applyAlignment="1">
      <alignment horizontal="right" vertical="center"/>
    </xf>
    <xf numFmtId="0" fontId="0" fillId="0" borderId="17" xfId="0" applyBorder="1" applyAlignment="1">
      <alignment horizontal="right" vertical="center"/>
    </xf>
    <xf numFmtId="10" fontId="0" fillId="0" borderId="17" xfId="0" applyNumberFormat="1" applyBorder="1" applyAlignment="1">
      <alignment horizontal="center" vertical="center"/>
    </xf>
    <xf numFmtId="0" fontId="0" fillId="0" borderId="17" xfId="0" applyBorder="1"/>
    <xf numFmtId="0" fontId="0" fillId="0" borderId="17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165" fontId="17" fillId="0" borderId="19" xfId="0" applyNumberFormat="1" applyFont="1" applyBorder="1" applyAlignment="1">
      <alignment horizontal="center" vertical="center"/>
    </xf>
    <xf numFmtId="4" fontId="29" fillId="8" borderId="51" xfId="5" applyNumberFormat="1" applyFont="1" applyFill="1" applyBorder="1" applyAlignment="1">
      <alignment horizontal="center" vertical="center" wrapText="1"/>
    </xf>
    <xf numFmtId="164" fontId="31" fillId="7" borderId="51" xfId="5" applyNumberFormat="1" applyFont="1" applyFill="1" applyBorder="1" applyAlignment="1">
      <alignment horizontal="center" vertical="center" wrapText="1"/>
    </xf>
    <xf numFmtId="4" fontId="2" fillId="0" borderId="36" xfId="5" applyNumberFormat="1" applyFont="1" applyBorder="1" applyAlignment="1">
      <alignment horizontal="center" vertical="center"/>
    </xf>
    <xf numFmtId="4" fontId="2" fillId="0" borderId="5" xfId="5" applyNumberFormat="1" applyFont="1" applyBorder="1" applyAlignment="1">
      <alignment horizontal="center" vertical="center"/>
    </xf>
    <xf numFmtId="4" fontId="2" fillId="0" borderId="66" xfId="5" applyNumberFormat="1" applyFont="1" applyBorder="1" applyAlignment="1">
      <alignment horizontal="center" vertical="center"/>
    </xf>
    <xf numFmtId="4" fontId="2" fillId="0" borderId="56" xfId="5" applyNumberFormat="1" applyFont="1" applyBorder="1" applyAlignment="1">
      <alignment horizontal="center" vertical="center"/>
    </xf>
    <xf numFmtId="165" fontId="7" fillId="0" borderId="72" xfId="0" applyNumberFormat="1" applyFont="1" applyBorder="1" applyAlignment="1">
      <alignment horizontal="center" vertical="center"/>
    </xf>
    <xf numFmtId="165" fontId="14" fillId="0" borderId="19" xfId="0" applyNumberFormat="1" applyFont="1" applyBorder="1" applyAlignment="1">
      <alignment horizontal="center" vertical="center" wrapText="1"/>
    </xf>
    <xf numFmtId="165" fontId="14" fillId="0" borderId="19" xfId="0" applyNumberFormat="1" applyFont="1" applyBorder="1" applyAlignment="1">
      <alignment horizontal="center" vertical="center"/>
    </xf>
    <xf numFmtId="0" fontId="1" fillId="0" borderId="38" xfId="5" applyFont="1" applyBorder="1"/>
    <xf numFmtId="165" fontId="17" fillId="0" borderId="63" xfId="0" applyNumberFormat="1" applyFont="1" applyBorder="1" applyAlignment="1">
      <alignment horizontal="center" vertical="center"/>
    </xf>
    <xf numFmtId="0" fontId="13" fillId="0" borderId="0" xfId="0" applyFont="1"/>
    <xf numFmtId="10" fontId="7" fillId="0" borderId="83" xfId="0" applyNumberFormat="1" applyFont="1" applyBorder="1" applyAlignment="1">
      <alignment horizontal="center" vertical="center"/>
    </xf>
    <xf numFmtId="165" fontId="7" fillId="0" borderId="85" xfId="0" applyNumberFormat="1" applyFont="1" applyBorder="1" applyAlignment="1">
      <alignment horizontal="center" vertical="center"/>
    </xf>
    <xf numFmtId="0" fontId="8" fillId="0" borderId="0" xfId="0" applyFont="1"/>
    <xf numFmtId="165" fontId="17" fillId="0" borderId="19" xfId="0" applyNumberFormat="1" applyFont="1" applyBorder="1" applyAlignment="1">
      <alignment horizontal="center" vertical="center" wrapText="1"/>
    </xf>
    <xf numFmtId="165" fontId="17" fillId="0" borderId="19" xfId="7" applyNumberFormat="1" applyFont="1" applyFill="1" applyBorder="1" applyAlignment="1">
      <alignment horizontal="center" vertical="center"/>
    </xf>
    <xf numFmtId="10" fontId="17" fillId="0" borderId="79" xfId="0" applyNumberFormat="1" applyFont="1" applyBorder="1" applyAlignment="1">
      <alignment horizontal="center" vertical="center"/>
    </xf>
    <xf numFmtId="165" fontId="17" fillId="0" borderId="19" xfId="4" applyNumberFormat="1" applyFont="1" applyBorder="1" applyAlignment="1">
      <alignment horizontal="center" vertical="center"/>
    </xf>
    <xf numFmtId="165" fontId="17" fillId="0" borderId="19" xfId="4" applyNumberFormat="1" applyFont="1" applyBorder="1" applyAlignment="1">
      <alignment horizontal="center" vertical="center" wrapText="1"/>
    </xf>
    <xf numFmtId="165" fontId="17" fillId="0" borderId="21" xfId="0" applyNumberFormat="1" applyFont="1" applyBorder="1" applyAlignment="1">
      <alignment horizontal="center" vertical="center"/>
    </xf>
    <xf numFmtId="10" fontId="17" fillId="0" borderId="82" xfId="0" applyNumberFormat="1" applyFont="1" applyBorder="1" applyAlignment="1">
      <alignment horizontal="center" vertical="center"/>
    </xf>
    <xf numFmtId="164" fontId="17" fillId="0" borderId="23" xfId="0" applyNumberFormat="1" applyFont="1" applyBorder="1" applyAlignment="1">
      <alignment horizontal="center" vertical="center"/>
    </xf>
    <xf numFmtId="165" fontId="17" fillId="0" borderId="23" xfId="0" applyNumberFormat="1" applyFont="1" applyBorder="1" applyAlignment="1">
      <alignment horizontal="center" vertical="center"/>
    </xf>
    <xf numFmtId="10" fontId="17" fillId="0" borderId="62" xfId="0" applyNumberFormat="1" applyFont="1" applyBorder="1" applyAlignment="1">
      <alignment horizontal="center" vertical="center"/>
    </xf>
    <xf numFmtId="164" fontId="17" fillId="0" borderId="19" xfId="0" applyNumberFormat="1" applyFont="1" applyBorder="1" applyAlignment="1">
      <alignment horizontal="center" vertical="center"/>
    </xf>
    <xf numFmtId="10" fontId="17" fillId="0" borderId="64" xfId="0" applyNumberFormat="1" applyFont="1" applyBorder="1" applyAlignment="1">
      <alignment horizontal="center" vertical="center"/>
    </xf>
    <xf numFmtId="10" fontId="17" fillId="0" borderId="79" xfId="1" applyNumberFormat="1" applyFont="1" applyFill="1" applyBorder="1" applyAlignment="1">
      <alignment horizontal="center" vertical="center"/>
    </xf>
    <xf numFmtId="165" fontId="7" fillId="0" borderId="63" xfId="0" applyNumberFormat="1" applyFont="1" applyBorder="1" applyAlignment="1">
      <alignment horizontal="center" vertical="center" wrapText="1"/>
    </xf>
    <xf numFmtId="10" fontId="7" fillId="0" borderId="64" xfId="0" applyNumberFormat="1" applyFont="1" applyBorder="1" applyAlignment="1">
      <alignment horizontal="center" vertical="center" wrapText="1"/>
    </xf>
    <xf numFmtId="164" fontId="17" fillId="0" borderId="21" xfId="0" applyNumberFormat="1" applyFont="1" applyBorder="1" applyAlignment="1">
      <alignment horizontal="center" vertical="center"/>
    </xf>
    <xf numFmtId="165" fontId="7" fillId="0" borderId="87" xfId="0" applyNumberFormat="1" applyFont="1" applyBorder="1" applyAlignment="1">
      <alignment horizontal="center" vertical="center"/>
    </xf>
    <xf numFmtId="10" fontId="7" fillId="0" borderId="88" xfId="0" applyNumberFormat="1" applyFont="1" applyBorder="1" applyAlignment="1">
      <alignment horizontal="center" vertical="center"/>
    </xf>
    <xf numFmtId="10" fontId="7" fillId="0" borderId="89" xfId="0" applyNumberFormat="1" applyFont="1" applyBorder="1" applyAlignment="1">
      <alignment horizontal="center" vertical="center"/>
    </xf>
    <xf numFmtId="0" fontId="8" fillId="0" borderId="17" xfId="4" applyFont="1"/>
    <xf numFmtId="165" fontId="22" fillId="0" borderId="19" xfId="0" applyNumberFormat="1" applyFont="1" applyBorder="1" applyAlignment="1">
      <alignment horizontal="center" vertical="center"/>
    </xf>
    <xf numFmtId="10" fontId="22" fillId="0" borderId="79" xfId="0" applyNumberFormat="1" applyFont="1" applyBorder="1" applyAlignment="1">
      <alignment horizontal="center" vertical="center"/>
    </xf>
    <xf numFmtId="165" fontId="21" fillId="0" borderId="63" xfId="0" applyNumberFormat="1" applyFont="1" applyBorder="1" applyAlignment="1">
      <alignment horizontal="center" vertical="center" wrapText="1"/>
    </xf>
    <xf numFmtId="165" fontId="21" fillId="0" borderId="64" xfId="0" applyNumberFormat="1" applyFont="1" applyBorder="1" applyAlignment="1">
      <alignment horizontal="center" vertical="center" wrapText="1"/>
    </xf>
    <xf numFmtId="165" fontId="35" fillId="0" borderId="19" xfId="0" applyNumberFormat="1" applyFont="1" applyBorder="1" applyAlignment="1">
      <alignment horizontal="center" vertical="center" wrapText="1"/>
    </xf>
    <xf numFmtId="49" fontId="35" fillId="0" borderId="84" xfId="0" applyNumberFormat="1" applyFont="1" applyBorder="1" applyAlignment="1">
      <alignment vertical="center"/>
    </xf>
    <xf numFmtId="165" fontId="35" fillId="0" borderId="23" xfId="0" applyNumberFormat="1" applyFont="1" applyBorder="1" applyAlignment="1">
      <alignment horizontal="center" vertical="center"/>
    </xf>
    <xf numFmtId="49" fontId="35" fillId="0" borderId="78" xfId="0" applyNumberFormat="1" applyFont="1" applyBorder="1" applyAlignment="1">
      <alignment vertical="center"/>
    </xf>
    <xf numFmtId="165" fontId="35" fillId="0" borderId="19" xfId="0" applyNumberFormat="1" applyFont="1" applyBorder="1" applyAlignment="1">
      <alignment horizontal="center" vertical="center"/>
    </xf>
    <xf numFmtId="165" fontId="17" fillId="0" borderId="23" xfId="4" applyNumberFormat="1" applyFont="1" applyBorder="1" applyAlignment="1">
      <alignment horizontal="center" vertical="center" wrapText="1"/>
    </xf>
    <xf numFmtId="10" fontId="17" fillId="0" borderId="62" xfId="3" applyNumberFormat="1" applyFont="1" applyFill="1" applyBorder="1" applyAlignment="1">
      <alignment horizontal="center" vertical="center"/>
    </xf>
    <xf numFmtId="165" fontId="7" fillId="0" borderId="63" xfId="4" applyNumberFormat="1" applyFont="1" applyBorder="1" applyAlignment="1">
      <alignment horizontal="center" vertical="center" wrapText="1"/>
    </xf>
    <xf numFmtId="165" fontId="7" fillId="0" borderId="64" xfId="4" applyNumberFormat="1" applyFont="1" applyBorder="1" applyAlignment="1">
      <alignment horizontal="center" vertical="center" wrapText="1"/>
    </xf>
    <xf numFmtId="165" fontId="17" fillId="0" borderId="21" xfId="4" applyNumberFormat="1" applyFont="1" applyBorder="1" applyAlignment="1">
      <alignment horizontal="center" vertical="center" wrapText="1"/>
    </xf>
    <xf numFmtId="10" fontId="7" fillId="0" borderId="88" xfId="4" applyNumberFormat="1" applyFont="1" applyBorder="1" applyAlignment="1">
      <alignment horizontal="center" vertical="center"/>
    </xf>
    <xf numFmtId="165" fontId="7" fillId="0" borderId="48" xfId="0" applyNumberFormat="1" applyFont="1" applyBorder="1" applyAlignment="1">
      <alignment horizontal="center" vertical="center" wrapText="1"/>
    </xf>
    <xf numFmtId="165" fontId="17" fillId="0" borderId="23" xfId="0" applyNumberFormat="1" applyFont="1" applyBorder="1" applyAlignment="1">
      <alignment horizontal="center" vertical="center" wrapText="1"/>
    </xf>
    <xf numFmtId="10" fontId="17" fillId="0" borderId="62" xfId="3" applyNumberFormat="1" applyFont="1" applyFill="1" applyBorder="1" applyAlignment="1">
      <alignment horizontal="center" vertical="center" wrapText="1"/>
    </xf>
    <xf numFmtId="165" fontId="35" fillId="0" borderId="65" xfId="0" applyNumberFormat="1" applyFont="1" applyBorder="1" applyAlignment="1">
      <alignment horizontal="center" vertical="center" wrapText="1"/>
    </xf>
    <xf numFmtId="165" fontId="17" fillId="0" borderId="31" xfId="4" applyNumberFormat="1" applyFont="1" applyBorder="1" applyAlignment="1">
      <alignment horizontal="center" vertical="center"/>
    </xf>
    <xf numFmtId="165" fontId="17" fillId="0" borderId="65" xfId="4" applyNumberFormat="1" applyFont="1" applyBorder="1" applyAlignment="1">
      <alignment horizontal="center" vertical="center"/>
    </xf>
    <xf numFmtId="165" fontId="17" fillId="0" borderId="81" xfId="4" applyNumberFormat="1" applyFont="1" applyBorder="1" applyAlignment="1">
      <alignment horizontal="center" vertical="center"/>
    </xf>
    <xf numFmtId="10" fontId="17" fillId="0" borderId="96" xfId="0" applyNumberFormat="1" applyFont="1" applyBorder="1" applyAlignment="1">
      <alignment horizontal="center" vertical="center"/>
    </xf>
    <xf numFmtId="165" fontId="19" fillId="6" borderId="63" xfId="0" applyNumberFormat="1" applyFont="1" applyFill="1" applyBorder="1" applyAlignment="1">
      <alignment horizontal="center" vertical="center" wrapText="1"/>
    </xf>
    <xf numFmtId="10" fontId="19" fillId="6" borderId="64" xfId="0" applyNumberFormat="1" applyFont="1" applyFill="1" applyBorder="1" applyAlignment="1">
      <alignment horizontal="center" vertical="center" wrapText="1"/>
    </xf>
    <xf numFmtId="49" fontId="7" fillId="0" borderId="17" xfId="0" applyNumberFormat="1" applyFont="1" applyBorder="1" applyAlignment="1">
      <alignment horizontal="center" vertical="center"/>
    </xf>
    <xf numFmtId="0" fontId="4" fillId="0" borderId="0" xfId="0" applyFont="1"/>
    <xf numFmtId="49" fontId="22" fillId="0" borderId="78" xfId="0" applyNumberFormat="1" applyFont="1" applyBorder="1" applyAlignment="1">
      <alignment vertical="center"/>
    </xf>
    <xf numFmtId="0" fontId="18" fillId="0" borderId="17" xfId="0" applyFont="1" applyBorder="1" applyAlignment="1">
      <alignment vertical="center"/>
    </xf>
    <xf numFmtId="0" fontId="7" fillId="0" borderId="17" xfId="0" applyFont="1" applyBorder="1"/>
    <xf numFmtId="49" fontId="17" fillId="0" borderId="84" xfId="0" applyNumberFormat="1" applyFont="1" applyBorder="1" applyAlignment="1">
      <alignment vertical="center"/>
    </xf>
    <xf numFmtId="49" fontId="17" fillId="0" borderId="78" xfId="0" applyNumberFormat="1" applyFont="1" applyBorder="1" applyAlignment="1">
      <alignment vertical="center"/>
    </xf>
    <xf numFmtId="49" fontId="17" fillId="0" borderId="93" xfId="0" applyNumberFormat="1" applyFont="1" applyBorder="1" applyAlignment="1">
      <alignment vertical="center"/>
    </xf>
    <xf numFmtId="49" fontId="17" fillId="0" borderId="76" xfId="0" applyNumberFormat="1" applyFont="1" applyBorder="1" applyAlignment="1">
      <alignment vertical="center"/>
    </xf>
    <xf numFmtId="49" fontId="17" fillId="0" borderId="61" xfId="0" applyNumberFormat="1" applyFont="1" applyBorder="1" applyAlignment="1">
      <alignment vertical="center"/>
    </xf>
    <xf numFmtId="0" fontId="4" fillId="0" borderId="17" xfId="0" applyFont="1" applyBorder="1"/>
    <xf numFmtId="49" fontId="17" fillId="0" borderId="75" xfId="0" applyNumberFormat="1" applyFont="1" applyBorder="1" applyAlignment="1">
      <alignment vertical="center"/>
    </xf>
    <xf numFmtId="165" fontId="17" fillId="0" borderId="59" xfId="0" applyNumberFormat="1" applyFont="1" applyBorder="1" applyAlignment="1">
      <alignment horizontal="center" vertical="center"/>
    </xf>
    <xf numFmtId="10" fontId="17" fillId="0" borderId="60" xfId="0" applyNumberFormat="1" applyFont="1" applyBorder="1" applyAlignment="1">
      <alignment horizontal="center" vertical="center"/>
    </xf>
    <xf numFmtId="49" fontId="17" fillId="0" borderId="78" xfId="0" applyNumberFormat="1" applyFont="1" applyBorder="1" applyAlignment="1">
      <alignment vertical="center" wrapText="1"/>
    </xf>
    <xf numFmtId="49" fontId="17" fillId="0" borderId="76" xfId="0" applyNumberFormat="1" applyFont="1" applyBorder="1" applyAlignment="1">
      <alignment horizontal="center" vertical="center" wrapText="1"/>
    </xf>
    <xf numFmtId="10" fontId="17" fillId="0" borderId="97" xfId="0" applyNumberFormat="1" applyFont="1" applyBorder="1" applyAlignment="1">
      <alignment horizontal="center" vertical="center"/>
    </xf>
    <xf numFmtId="165" fontId="17" fillId="0" borderId="21" xfId="0" applyNumberFormat="1" applyFont="1" applyBorder="1" applyAlignment="1">
      <alignment horizontal="center" vertical="center" wrapText="1"/>
    </xf>
    <xf numFmtId="0" fontId="35" fillId="0" borderId="78" xfId="0" applyFont="1" applyBorder="1" applyAlignment="1">
      <alignment vertical="center"/>
    </xf>
    <xf numFmtId="0" fontId="16" fillId="0" borderId="61" xfId="0" applyFont="1" applyBorder="1" applyAlignment="1">
      <alignment vertical="center"/>
    </xf>
    <xf numFmtId="49" fontId="4" fillId="0" borderId="17" xfId="0" applyNumberFormat="1" applyFont="1" applyBorder="1" applyAlignment="1">
      <alignment vertical="center"/>
    </xf>
    <xf numFmtId="49" fontId="7" fillId="0" borderId="17" xfId="0" applyNumberFormat="1" applyFont="1" applyBorder="1" applyAlignment="1">
      <alignment vertical="center"/>
    </xf>
    <xf numFmtId="165" fontId="35" fillId="0" borderId="21" xfId="0" applyNumberFormat="1" applyFont="1" applyBorder="1" applyAlignment="1">
      <alignment horizontal="center" vertical="center"/>
    </xf>
    <xf numFmtId="0" fontId="4" fillId="0" borderId="17" xfId="4" applyFont="1"/>
    <xf numFmtId="0" fontId="7" fillId="0" borderId="17" xfId="4" applyFont="1"/>
    <xf numFmtId="49" fontId="17" fillId="0" borderId="84" xfId="0" applyNumberFormat="1" applyFont="1" applyBorder="1" applyAlignment="1">
      <alignment horizontal="center" vertical="center" wrapText="1"/>
    </xf>
    <xf numFmtId="165" fontId="7" fillId="0" borderId="64" xfId="0" applyNumberFormat="1" applyFont="1" applyBorder="1" applyAlignment="1">
      <alignment horizontal="center" vertical="center" wrapText="1"/>
    </xf>
    <xf numFmtId="49" fontId="17" fillId="0" borderId="84" xfId="4" applyNumberFormat="1" applyFont="1" applyBorder="1" applyAlignment="1">
      <alignment vertical="center"/>
    </xf>
    <xf numFmtId="49" fontId="17" fillId="0" borderId="78" xfId="4" applyNumberFormat="1" applyFont="1" applyBorder="1" applyAlignment="1">
      <alignment vertical="center"/>
    </xf>
    <xf numFmtId="49" fontId="35" fillId="0" borderId="78" xfId="4" applyNumberFormat="1" applyFont="1" applyBorder="1" applyAlignment="1">
      <alignment vertical="center"/>
    </xf>
    <xf numFmtId="49" fontId="17" fillId="0" borderId="61" xfId="4" applyNumberFormat="1" applyFont="1" applyBorder="1" applyAlignment="1">
      <alignment vertical="center"/>
    </xf>
    <xf numFmtId="0" fontId="16" fillId="0" borderId="78" xfId="0" applyFont="1" applyBorder="1" applyAlignment="1">
      <alignment vertical="center"/>
    </xf>
    <xf numFmtId="49" fontId="17" fillId="0" borderId="84" xfId="0" applyNumberFormat="1" applyFont="1" applyBorder="1" applyAlignment="1">
      <alignment vertical="center" wrapText="1"/>
    </xf>
    <xf numFmtId="2" fontId="17" fillId="0" borderId="78" xfId="0" applyNumberFormat="1" applyFont="1" applyBorder="1" applyAlignment="1">
      <alignment vertical="center" wrapText="1"/>
    </xf>
    <xf numFmtId="165" fontId="17" fillId="0" borderId="23" xfId="7" applyNumberFormat="1" applyFont="1" applyFill="1" applyBorder="1" applyAlignment="1">
      <alignment horizontal="center" vertical="center"/>
    </xf>
    <xf numFmtId="165" fontId="7" fillId="0" borderId="63" xfId="7" applyNumberFormat="1" applyFont="1" applyBorder="1" applyAlignment="1">
      <alignment horizontal="center" vertical="center" wrapText="1"/>
    </xf>
    <xf numFmtId="165" fontId="17" fillId="0" borderId="21" xfId="7" applyNumberFormat="1" applyFont="1" applyFill="1" applyBorder="1" applyAlignment="1">
      <alignment horizontal="center" vertical="center"/>
    </xf>
    <xf numFmtId="0" fontId="36" fillId="0" borderId="17" xfId="0" applyFont="1" applyBorder="1" applyAlignment="1">
      <alignment vertical="center"/>
    </xf>
    <xf numFmtId="0" fontId="17" fillId="0" borderId="78" xfId="0" applyFont="1" applyBorder="1" applyAlignment="1">
      <alignment vertical="center"/>
    </xf>
    <xf numFmtId="49" fontId="17" fillId="0" borderId="61" xfId="0" applyNumberFormat="1" applyFont="1" applyBorder="1" applyAlignment="1">
      <alignment vertical="center" wrapText="1"/>
    </xf>
    <xf numFmtId="165" fontId="7" fillId="0" borderId="87" xfId="0" applyNumberFormat="1" applyFont="1" applyBorder="1" applyAlignment="1">
      <alignment horizontal="center" vertical="center" wrapText="1"/>
    </xf>
    <xf numFmtId="49" fontId="17" fillId="0" borderId="78" xfId="0" applyNumberFormat="1" applyFont="1" applyBorder="1" applyAlignment="1">
      <alignment horizontal="center" vertical="center"/>
    </xf>
    <xf numFmtId="49" fontId="17" fillId="0" borderId="84" xfId="0" applyNumberFormat="1" applyFont="1" applyBorder="1" applyAlignment="1">
      <alignment horizontal="center" vertical="center"/>
    </xf>
    <xf numFmtId="49" fontId="17" fillId="0" borderId="61" xfId="0" applyNumberFormat="1" applyFont="1" applyBorder="1" applyAlignment="1">
      <alignment horizontal="center" vertical="center"/>
    </xf>
    <xf numFmtId="0" fontId="14" fillId="0" borderId="78" xfId="0" applyFont="1" applyBorder="1" applyAlignment="1">
      <alignment horizontal="left" vertical="center"/>
    </xf>
    <xf numFmtId="0" fontId="1" fillId="0" borderId="38" xfId="5" applyFont="1" applyBorder="1" applyAlignment="1">
      <alignment horizontal="center"/>
    </xf>
    <xf numFmtId="0" fontId="8" fillId="0" borderId="17" xfId="5" applyAlignment="1">
      <alignment horizontal="center"/>
    </xf>
    <xf numFmtId="10" fontId="2" fillId="0" borderId="40" xfId="5" applyNumberFormat="1" applyFont="1" applyBorder="1" applyAlignment="1">
      <alignment horizontal="center" vertical="center"/>
    </xf>
    <xf numFmtId="165" fontId="35" fillId="0" borderId="98" xfId="0" applyNumberFormat="1" applyFont="1" applyBorder="1" applyAlignment="1">
      <alignment horizontal="center" vertical="center" wrapText="1"/>
    </xf>
    <xf numFmtId="165" fontId="37" fillId="0" borderId="19" xfId="0" applyNumberFormat="1" applyFont="1" applyBorder="1" applyAlignment="1">
      <alignment horizontal="center" vertical="center"/>
    </xf>
    <xf numFmtId="10" fontId="37" fillId="0" borderId="79" xfId="0" applyNumberFormat="1" applyFont="1" applyBorder="1" applyAlignment="1">
      <alignment horizontal="center" vertical="center"/>
    </xf>
    <xf numFmtId="165" fontId="37" fillId="0" borderId="85" xfId="0" applyNumberFormat="1" applyFont="1" applyBorder="1" applyAlignment="1">
      <alignment horizontal="center" vertical="center"/>
    </xf>
    <xf numFmtId="165" fontId="35" fillId="0" borderId="85" xfId="0" applyNumberFormat="1" applyFont="1" applyBorder="1" applyAlignment="1">
      <alignment horizontal="center" vertical="center" wrapText="1"/>
    </xf>
    <xf numFmtId="10" fontId="37" fillId="0" borderId="64" xfId="0" applyNumberFormat="1" applyFont="1" applyBorder="1" applyAlignment="1">
      <alignment horizontal="center" vertical="center"/>
    </xf>
    <xf numFmtId="10" fontId="14" fillId="0" borderId="79" xfId="0" applyNumberFormat="1" applyFont="1" applyBorder="1" applyAlignment="1">
      <alignment horizontal="center" vertical="center"/>
    </xf>
    <xf numFmtId="10" fontId="21" fillId="0" borderId="83" xfId="0" applyNumberFormat="1" applyFont="1" applyBorder="1" applyAlignment="1">
      <alignment horizontal="center" vertical="center"/>
    </xf>
    <xf numFmtId="49" fontId="22" fillId="0" borderId="75" xfId="0" applyNumberFormat="1" applyFont="1" applyBorder="1" applyAlignment="1">
      <alignment vertical="center"/>
    </xf>
    <xf numFmtId="165" fontId="22" fillId="0" borderId="59" xfId="0" applyNumberFormat="1" applyFont="1" applyBorder="1" applyAlignment="1">
      <alignment horizontal="center" vertical="center"/>
    </xf>
    <xf numFmtId="10" fontId="22" fillId="0" borderId="60" xfId="0" applyNumberFormat="1" applyFont="1" applyBorder="1" applyAlignment="1">
      <alignment horizontal="center" vertical="center"/>
    </xf>
    <xf numFmtId="49" fontId="22" fillId="0" borderId="76" xfId="0" applyNumberFormat="1" applyFont="1" applyBorder="1" applyAlignment="1">
      <alignment vertical="center"/>
    </xf>
    <xf numFmtId="165" fontId="22" fillId="0" borderId="63" xfId="0" applyNumberFormat="1" applyFont="1" applyBorder="1" applyAlignment="1">
      <alignment horizontal="center" vertical="center"/>
    </xf>
    <xf numFmtId="165" fontId="22" fillId="0" borderId="85" xfId="0" applyNumberFormat="1" applyFont="1" applyBorder="1" applyAlignment="1">
      <alignment horizontal="center" vertical="center"/>
    </xf>
    <xf numFmtId="10" fontId="22" fillId="0" borderId="83" xfId="0" applyNumberFormat="1" applyFont="1" applyBorder="1" applyAlignment="1">
      <alignment horizontal="center" vertical="center"/>
    </xf>
    <xf numFmtId="4" fontId="2" fillId="0" borderId="19" xfId="5" applyNumberFormat="1" applyFont="1" applyBorder="1" applyAlignment="1">
      <alignment horizontal="center" vertical="center"/>
    </xf>
    <xf numFmtId="4" fontId="2" fillId="0" borderId="65" xfId="5" applyNumberFormat="1" applyFont="1" applyBorder="1" applyAlignment="1">
      <alignment horizontal="center" vertical="center"/>
    </xf>
    <xf numFmtId="0" fontId="2" fillId="0" borderId="78" xfId="5" applyFont="1" applyBorder="1" applyAlignment="1">
      <alignment horizontal="center" vertical="center" wrapText="1" readingOrder="1"/>
    </xf>
    <xf numFmtId="10" fontId="2" fillId="0" borderId="79" xfId="5" applyNumberFormat="1" applyFont="1" applyBorder="1" applyAlignment="1">
      <alignment horizontal="center" vertical="center"/>
    </xf>
    <xf numFmtId="165" fontId="17" fillId="0" borderId="63" xfId="0" applyNumberFormat="1" applyFont="1" applyBorder="1" applyAlignment="1">
      <alignment horizontal="center" vertical="center" wrapText="1"/>
    </xf>
    <xf numFmtId="0" fontId="16" fillId="0" borderId="76" xfId="0" applyFont="1" applyBorder="1" applyAlignment="1">
      <alignment vertical="center"/>
    </xf>
    <xf numFmtId="10" fontId="17" fillId="0" borderId="83" xfId="3" applyNumberFormat="1" applyFont="1" applyFill="1" applyBorder="1" applyAlignment="1">
      <alignment horizontal="center" vertical="center" wrapText="1"/>
    </xf>
    <xf numFmtId="165" fontId="17" fillId="0" borderId="92" xfId="0" applyNumberFormat="1" applyFont="1" applyBorder="1" applyAlignment="1">
      <alignment horizontal="center" vertical="center" wrapText="1"/>
    </xf>
    <xf numFmtId="4" fontId="39" fillId="0" borderId="0" xfId="0" applyNumberFormat="1" applyFont="1"/>
    <xf numFmtId="4" fontId="8" fillId="0" borderId="17" xfId="5" applyNumberFormat="1"/>
    <xf numFmtId="165" fontId="7" fillId="0" borderId="87" xfId="4" applyNumberFormat="1" applyFont="1" applyBorder="1" applyAlignment="1">
      <alignment horizontal="center" vertical="center"/>
    </xf>
    <xf numFmtId="49" fontId="35" fillId="0" borderId="76" xfId="0" applyNumberFormat="1" applyFont="1" applyBorder="1" applyAlignment="1">
      <alignment vertical="center"/>
    </xf>
    <xf numFmtId="165" fontId="35" fillId="0" borderId="63" xfId="0" applyNumberFormat="1" applyFont="1" applyBorder="1" applyAlignment="1">
      <alignment horizontal="center" vertical="center"/>
    </xf>
    <xf numFmtId="10" fontId="17" fillId="0" borderId="83" xfId="0" applyNumberFormat="1" applyFont="1" applyBorder="1" applyAlignment="1">
      <alignment horizontal="center" vertical="center"/>
    </xf>
    <xf numFmtId="0" fontId="30" fillId="0" borderId="40" xfId="6" applyBorder="1" applyAlignment="1">
      <alignment horizontal="center" vertical="center" wrapText="1"/>
    </xf>
    <xf numFmtId="0" fontId="30" fillId="0" borderId="97" xfId="6" applyBorder="1" applyAlignment="1">
      <alignment horizontal="center" vertical="center" wrapText="1"/>
    </xf>
    <xf numFmtId="0" fontId="30" fillId="0" borderId="58" xfId="6" applyBorder="1" applyAlignment="1">
      <alignment horizontal="center" vertical="center" wrapText="1"/>
    </xf>
    <xf numFmtId="0" fontId="30" fillId="0" borderId="50" xfId="6" applyBorder="1" applyAlignment="1">
      <alignment horizontal="center" vertical="center" wrapText="1"/>
    </xf>
    <xf numFmtId="0" fontId="30" fillId="0" borderId="79" xfId="6" applyBorder="1" applyAlignment="1">
      <alignment horizontal="center" vertical="center" wrapText="1"/>
    </xf>
    <xf numFmtId="164" fontId="8" fillId="0" borderId="17" xfId="7" applyFont="1" applyBorder="1" applyAlignment="1"/>
    <xf numFmtId="0" fontId="14" fillId="0" borderId="76" xfId="0" applyFont="1" applyBorder="1" applyAlignment="1">
      <alignment horizontal="left" vertical="center"/>
    </xf>
    <xf numFmtId="165" fontId="14" fillId="0" borderId="63" xfId="0" applyNumberFormat="1" applyFont="1" applyBorder="1" applyAlignment="1">
      <alignment horizontal="center" vertical="center"/>
    </xf>
    <xf numFmtId="10" fontId="14" fillId="0" borderId="64" xfId="0" applyNumberFormat="1" applyFont="1" applyBorder="1" applyAlignment="1">
      <alignment horizontal="center" vertical="center"/>
    </xf>
    <xf numFmtId="49" fontId="17" fillId="0" borderId="21" xfId="0" applyNumberFormat="1" applyFont="1" applyBorder="1" applyAlignment="1">
      <alignment horizontal="center" vertical="center" wrapText="1"/>
    </xf>
    <xf numFmtId="165" fontId="35" fillId="0" borderId="65" xfId="4" applyNumberFormat="1" applyFont="1" applyBorder="1" applyAlignment="1">
      <alignment horizontal="center" vertical="center"/>
    </xf>
    <xf numFmtId="165" fontId="35" fillId="0" borderId="21" xfId="0" applyNumberFormat="1" applyFont="1" applyBorder="1" applyAlignment="1">
      <alignment horizontal="center" vertical="center" wrapText="1"/>
    </xf>
    <xf numFmtId="165" fontId="17" fillId="3" borderId="23" xfId="0" applyNumberFormat="1" applyFont="1" applyFill="1" applyBorder="1" applyAlignment="1">
      <alignment horizontal="center" vertical="center"/>
    </xf>
    <xf numFmtId="165" fontId="17" fillId="3" borderId="21" xfId="0" applyNumberFormat="1" applyFont="1" applyFill="1" applyBorder="1" applyAlignment="1">
      <alignment horizontal="center" vertical="center"/>
    </xf>
    <xf numFmtId="165" fontId="7" fillId="3" borderId="87" xfId="0" applyNumberFormat="1" applyFont="1" applyFill="1" applyBorder="1" applyAlignment="1">
      <alignment horizontal="center" vertical="center"/>
    </xf>
    <xf numFmtId="0" fontId="17" fillId="0" borderId="23" xfId="0" applyFont="1" applyBorder="1" applyAlignment="1">
      <alignment vertical="center"/>
    </xf>
    <xf numFmtId="0" fontId="17" fillId="0" borderId="63" xfId="0" applyFont="1" applyBorder="1" applyAlignment="1">
      <alignment vertical="center" wrapText="1"/>
    </xf>
    <xf numFmtId="0" fontId="17" fillId="0" borderId="23" xfId="0" applyFont="1" applyBorder="1" applyAlignment="1">
      <alignment horizontal="left" vertical="center" wrapText="1"/>
    </xf>
    <xf numFmtId="0" fontId="17" fillId="0" borderId="21" xfId="0" applyFont="1" applyBorder="1" applyAlignment="1">
      <alignment vertical="center" wrapText="1"/>
    </xf>
    <xf numFmtId="0" fontId="17" fillId="0" borderId="23" xfId="0" applyFont="1" applyBorder="1" applyAlignment="1">
      <alignment vertical="center" wrapText="1"/>
    </xf>
    <xf numFmtId="0" fontId="17" fillId="0" borderId="59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3" xfId="0" applyFont="1" applyBorder="1" applyAlignment="1">
      <alignment horizontal="left" vertical="center"/>
    </xf>
    <xf numFmtId="0" fontId="17" fillId="0" borderId="19" xfId="0" applyFont="1" applyBorder="1" applyAlignment="1">
      <alignment horizontal="left" vertical="center" wrapText="1"/>
    </xf>
    <xf numFmtId="0" fontId="17" fillId="0" borderId="21" xfId="0" applyFont="1" applyBorder="1" applyAlignment="1">
      <alignment horizontal="left" vertical="center" wrapText="1"/>
    </xf>
    <xf numFmtId="49" fontId="17" fillId="0" borderId="23" xfId="4" applyNumberFormat="1" applyFont="1" applyBorder="1" applyAlignment="1">
      <alignment horizontal="left" vertical="center"/>
    </xf>
    <xf numFmtId="0" fontId="17" fillId="0" borderId="19" xfId="4" applyFont="1" applyBorder="1" applyAlignment="1">
      <alignment horizontal="left" vertical="center" wrapText="1"/>
    </xf>
    <xf numFmtId="0" fontId="17" fillId="0" borderId="21" xfId="4" applyFont="1" applyBorder="1" applyAlignment="1">
      <alignment horizontal="left" vertical="center" wrapText="1"/>
    </xf>
    <xf numFmtId="0" fontId="35" fillId="0" borderId="19" xfId="0" applyFont="1" applyBorder="1" applyAlignment="1">
      <alignment horizontal="left" vertical="center" wrapText="1"/>
    </xf>
    <xf numFmtId="0" fontId="0" fillId="0" borderId="23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8" fillId="0" borderId="63" xfId="0" applyFont="1" applyBorder="1" applyAlignment="1">
      <alignment vertical="center" wrapText="1"/>
    </xf>
    <xf numFmtId="0" fontId="16" fillId="0" borderId="19" xfId="0" applyFont="1" applyBorder="1" applyAlignment="1">
      <alignment horizontal="left" vertical="center" wrapText="1"/>
    </xf>
    <xf numFmtId="0" fontId="16" fillId="0" borderId="21" xfId="0" applyFont="1" applyBorder="1" applyAlignment="1">
      <alignment horizontal="left" vertical="center" wrapText="1"/>
    </xf>
    <xf numFmtId="49" fontId="17" fillId="0" borderId="65" xfId="0" applyNumberFormat="1" applyFont="1" applyBorder="1" applyAlignment="1">
      <alignment horizontal="left" vertical="center" wrapText="1"/>
    </xf>
    <xf numFmtId="49" fontId="17" fillId="0" borderId="99" xfId="0" applyNumberFormat="1" applyFont="1" applyBorder="1" applyAlignment="1">
      <alignment horizontal="left" vertical="center" wrapText="1"/>
    </xf>
    <xf numFmtId="0" fontId="17" fillId="0" borderId="23" xfId="0" applyFont="1" applyBorder="1" applyAlignment="1">
      <alignment horizontal="left" vertical="center" wrapText="1" readingOrder="1"/>
    </xf>
    <xf numFmtId="0" fontId="17" fillId="0" borderId="19" xfId="0" applyFont="1" applyBorder="1" applyAlignment="1">
      <alignment horizontal="left" vertical="center" wrapText="1" readingOrder="1"/>
    </xf>
    <xf numFmtId="0" fontId="16" fillId="0" borderId="19" xfId="0" applyFont="1" applyBorder="1" applyAlignment="1">
      <alignment horizontal="left" vertical="center" wrapText="1" readingOrder="1"/>
    </xf>
    <xf numFmtId="0" fontId="17" fillId="0" borderId="21" xfId="0" applyFont="1" applyBorder="1" applyAlignment="1">
      <alignment horizontal="left" vertical="center" wrapText="1" readingOrder="1"/>
    </xf>
    <xf numFmtId="0" fontId="22" fillId="0" borderId="59" xfId="0" applyFont="1" applyBorder="1" applyAlignment="1">
      <alignment horizontal="left" vertical="center" wrapText="1"/>
    </xf>
    <xf numFmtId="0" fontId="22" fillId="0" borderId="19" xfId="0" applyFont="1" applyBorder="1" applyAlignment="1">
      <alignment horizontal="left" vertical="center" wrapText="1"/>
    </xf>
    <xf numFmtId="0" fontId="22" fillId="0" borderId="85" xfId="0" applyFont="1" applyBorder="1" applyAlignment="1">
      <alignment horizontal="left" vertical="center" wrapText="1"/>
    </xf>
    <xf numFmtId="165" fontId="21" fillId="0" borderId="85" xfId="0" applyNumberFormat="1" applyFont="1" applyBorder="1" applyAlignment="1">
      <alignment vertical="center"/>
    </xf>
    <xf numFmtId="0" fontId="32" fillId="3" borderId="17" xfId="0" applyFont="1" applyFill="1" applyBorder="1" applyAlignment="1">
      <alignment vertical="center"/>
    </xf>
    <xf numFmtId="0" fontId="40" fillId="0" borderId="44" xfId="5" applyFont="1" applyBorder="1" applyAlignment="1">
      <alignment vertical="center"/>
    </xf>
    <xf numFmtId="165" fontId="17" fillId="0" borderId="92" xfId="0" applyNumberFormat="1" applyFont="1" applyBorder="1" applyAlignment="1">
      <alignment horizontal="center" vertical="center"/>
    </xf>
    <xf numFmtId="0" fontId="35" fillId="0" borderId="75" xfId="0" applyFont="1" applyBorder="1" applyAlignment="1">
      <alignment vertical="center"/>
    </xf>
    <xf numFmtId="0" fontId="35" fillId="0" borderId="59" xfId="0" applyFont="1" applyBorder="1" applyAlignment="1">
      <alignment horizontal="left" vertical="center" wrapText="1"/>
    </xf>
    <xf numFmtId="165" fontId="35" fillId="0" borderId="103" xfId="0" applyNumberFormat="1" applyFont="1" applyBorder="1" applyAlignment="1">
      <alignment horizontal="center" vertical="center" wrapText="1"/>
    </xf>
    <xf numFmtId="165" fontId="17" fillId="0" borderId="91" xfId="0" applyNumberFormat="1" applyFont="1" applyBorder="1" applyAlignment="1">
      <alignment horizontal="center" vertical="center" wrapText="1"/>
    </xf>
    <xf numFmtId="10" fontId="17" fillId="0" borderId="60" xfId="3" applyNumberFormat="1" applyFont="1" applyFill="1" applyBorder="1" applyAlignment="1">
      <alignment horizontal="center" vertical="center" wrapText="1"/>
    </xf>
    <xf numFmtId="10" fontId="8" fillId="0" borderId="17" xfId="1" applyNumberFormat="1" applyFont="1" applyBorder="1" applyAlignment="1"/>
    <xf numFmtId="0" fontId="35" fillId="0" borderId="76" xfId="0" applyFont="1" applyBorder="1" applyAlignment="1">
      <alignment vertical="center"/>
    </xf>
    <xf numFmtId="0" fontId="35" fillId="0" borderId="63" xfId="0" applyFont="1" applyBorder="1" applyAlignment="1">
      <alignment horizontal="left" vertical="center" wrapText="1"/>
    </xf>
    <xf numFmtId="165" fontId="35" fillId="0" borderId="104" xfId="0" applyNumberFormat="1" applyFont="1" applyBorder="1" applyAlignment="1">
      <alignment horizontal="center" vertical="center" wrapText="1"/>
    </xf>
    <xf numFmtId="164" fontId="8" fillId="0" borderId="17" xfId="5" applyNumberFormat="1"/>
    <xf numFmtId="49" fontId="17" fillId="0" borderId="21" xfId="4" applyNumberFormat="1" applyFont="1" applyBorder="1" applyAlignment="1">
      <alignment horizontal="center" vertical="center" wrapText="1"/>
    </xf>
    <xf numFmtId="0" fontId="14" fillId="0" borderId="61" xfId="0" applyFont="1" applyBorder="1" applyAlignment="1">
      <alignment horizontal="left" vertical="center"/>
    </xf>
    <xf numFmtId="165" fontId="14" fillId="0" borderId="21" xfId="0" applyNumberFormat="1" applyFont="1" applyBorder="1" applyAlignment="1">
      <alignment horizontal="center" vertical="center"/>
    </xf>
    <xf numFmtId="10" fontId="14" fillId="0" borderId="82" xfId="0" applyNumberFormat="1" applyFont="1" applyBorder="1" applyAlignment="1">
      <alignment horizontal="center" vertical="center"/>
    </xf>
    <xf numFmtId="165" fontId="14" fillId="0" borderId="59" xfId="0" applyNumberFormat="1" applyFont="1" applyBorder="1" applyAlignment="1">
      <alignment horizontal="center" vertical="center" wrapText="1"/>
    </xf>
    <xf numFmtId="165" fontId="14" fillId="0" borderId="59" xfId="0" applyNumberFormat="1" applyFont="1" applyBorder="1" applyAlignment="1">
      <alignment horizontal="center" vertical="center"/>
    </xf>
    <xf numFmtId="10" fontId="14" fillId="0" borderId="60" xfId="0" applyNumberFormat="1" applyFont="1" applyBorder="1" applyAlignment="1">
      <alignment horizontal="center" vertical="center"/>
    </xf>
    <xf numFmtId="0" fontId="14" fillId="0" borderId="94" xfId="0" applyFont="1" applyBorder="1" applyAlignment="1">
      <alignment horizontal="left" vertical="center"/>
    </xf>
    <xf numFmtId="0" fontId="17" fillId="0" borderId="85" xfId="0" applyFont="1" applyBorder="1" applyAlignment="1">
      <alignment horizontal="center" vertical="center" wrapText="1"/>
    </xf>
    <xf numFmtId="0" fontId="14" fillId="0" borderId="75" xfId="0" applyFont="1" applyBorder="1" applyAlignment="1">
      <alignment horizontal="left" vertical="center"/>
    </xf>
    <xf numFmtId="49" fontId="22" fillId="0" borderId="86" xfId="0" applyNumberFormat="1" applyFont="1" applyBorder="1" applyAlignment="1">
      <alignment vertical="center"/>
    </xf>
    <xf numFmtId="0" fontId="0" fillId="0" borderId="90" xfId="0" applyBorder="1" applyAlignment="1">
      <alignment horizontal="center" vertical="center" wrapText="1"/>
    </xf>
    <xf numFmtId="0" fontId="0" fillId="0" borderId="87" xfId="0" applyBorder="1" applyAlignment="1">
      <alignment horizontal="center" vertical="center" wrapText="1"/>
    </xf>
    <xf numFmtId="165" fontId="22" fillId="0" borderId="87" xfId="0" applyNumberFormat="1" applyFont="1" applyBorder="1" applyAlignment="1">
      <alignment horizontal="center" vertical="center"/>
    </xf>
    <xf numFmtId="10" fontId="22" fillId="0" borderId="88" xfId="0" applyNumberFormat="1" applyFont="1" applyBorder="1" applyAlignment="1">
      <alignment horizontal="center" vertical="center"/>
    </xf>
    <xf numFmtId="165" fontId="35" fillId="0" borderId="100" xfId="0" applyNumberFormat="1" applyFont="1" applyBorder="1" applyAlignment="1">
      <alignment horizontal="center" vertical="center" wrapText="1"/>
    </xf>
    <xf numFmtId="165" fontId="17" fillId="0" borderId="59" xfId="0" applyNumberFormat="1" applyFont="1" applyBorder="1" applyAlignment="1">
      <alignment horizontal="center" vertical="center" wrapText="1"/>
    </xf>
    <xf numFmtId="165" fontId="35" fillId="0" borderId="63" xfId="0" applyNumberFormat="1" applyFont="1" applyBorder="1" applyAlignment="1">
      <alignment horizontal="center" vertical="center" wrapText="1"/>
    </xf>
    <xf numFmtId="10" fontId="7" fillId="0" borderId="88" xfId="3" applyNumberFormat="1" applyFont="1" applyBorder="1" applyAlignment="1">
      <alignment horizontal="center" vertical="center" wrapText="1"/>
    </xf>
    <xf numFmtId="165" fontId="17" fillId="0" borderId="87" xfId="0" applyNumberFormat="1" applyFont="1" applyBorder="1" applyAlignment="1">
      <alignment horizontal="center" vertical="center" wrapText="1"/>
    </xf>
    <xf numFmtId="0" fontId="16" fillId="0" borderId="86" xfId="0" applyFont="1" applyBorder="1" applyAlignment="1">
      <alignment vertical="center"/>
    </xf>
    <xf numFmtId="0" fontId="17" fillId="0" borderId="87" xfId="0" applyFont="1" applyBorder="1" applyAlignment="1">
      <alignment horizontal="center" vertical="center" wrapText="1" readingOrder="1"/>
    </xf>
    <xf numFmtId="165" fontId="17" fillId="0" borderId="87" xfId="0" applyNumberFormat="1" applyFont="1" applyBorder="1" applyAlignment="1">
      <alignment horizontal="center" vertical="center"/>
    </xf>
    <xf numFmtId="165" fontId="17" fillId="0" borderId="87" xfId="7" applyNumberFormat="1" applyFont="1" applyFill="1" applyBorder="1" applyAlignment="1">
      <alignment horizontal="center" vertical="center"/>
    </xf>
    <xf numFmtId="10" fontId="17" fillId="0" borderId="88" xfId="0" applyNumberFormat="1" applyFont="1" applyBorder="1" applyAlignment="1">
      <alignment horizontal="center" vertical="center"/>
    </xf>
    <xf numFmtId="2" fontId="17" fillId="0" borderId="75" xfId="0" applyNumberFormat="1" applyFont="1" applyBorder="1" applyAlignment="1">
      <alignment vertical="center"/>
    </xf>
    <xf numFmtId="165" fontId="17" fillId="0" borderId="59" xfId="7" applyNumberFormat="1" applyFont="1" applyFill="1" applyBorder="1" applyAlignment="1">
      <alignment horizontal="center" vertical="center"/>
    </xf>
    <xf numFmtId="165" fontId="17" fillId="0" borderId="63" xfId="7" applyNumberFormat="1" applyFont="1" applyFill="1" applyBorder="1" applyAlignment="1">
      <alignment horizontal="center" vertical="center"/>
    </xf>
    <xf numFmtId="2" fontId="35" fillId="0" borderId="76" xfId="0" applyNumberFormat="1" applyFont="1" applyBorder="1" applyAlignment="1">
      <alignment vertical="center" wrapText="1"/>
    </xf>
    <xf numFmtId="49" fontId="17" fillId="0" borderId="86" xfId="0" applyNumberFormat="1" applyFont="1" applyBorder="1" applyAlignment="1">
      <alignment vertical="center"/>
    </xf>
    <xf numFmtId="0" fontId="0" fillId="0" borderId="57" xfId="0" applyBorder="1" applyAlignment="1">
      <alignment horizontal="center" vertical="center" wrapText="1"/>
    </xf>
    <xf numFmtId="49" fontId="17" fillId="0" borderId="87" xfId="0" applyNumberFormat="1" applyFont="1" applyBorder="1" applyAlignment="1">
      <alignment horizontal="center" vertical="center" wrapText="1"/>
    </xf>
    <xf numFmtId="10" fontId="17" fillId="0" borderId="88" xfId="1" applyNumberFormat="1" applyFont="1" applyBorder="1" applyAlignment="1">
      <alignment horizontal="center" vertical="center" wrapText="1"/>
    </xf>
    <xf numFmtId="10" fontId="17" fillId="0" borderId="60" xfId="1" applyNumberFormat="1" applyFont="1" applyFill="1" applyBorder="1" applyAlignment="1">
      <alignment horizontal="center" vertical="center"/>
    </xf>
    <xf numFmtId="0" fontId="17" fillId="0" borderId="95" xfId="0" applyFont="1" applyBorder="1" applyAlignment="1">
      <alignment vertical="center"/>
    </xf>
    <xf numFmtId="0" fontId="17" fillId="0" borderId="33" xfId="0" applyFont="1" applyBorder="1" applyAlignment="1">
      <alignment vertical="center" wrapText="1"/>
    </xf>
    <xf numFmtId="0" fontId="16" fillId="0" borderId="87" xfId="0" applyFont="1" applyBorder="1" applyAlignment="1">
      <alignment vertical="center" wrapText="1"/>
    </xf>
    <xf numFmtId="49" fontId="17" fillId="0" borderId="87" xfId="0" applyNumberFormat="1" applyFont="1" applyBorder="1" applyAlignment="1">
      <alignment horizontal="left" vertical="center" wrapText="1"/>
    </xf>
    <xf numFmtId="49" fontId="17" fillId="0" borderId="100" xfId="0" applyNumberFormat="1" applyFont="1" applyBorder="1" applyAlignment="1">
      <alignment horizontal="left" vertical="center" wrapText="1"/>
    </xf>
    <xf numFmtId="0" fontId="22" fillId="0" borderId="87" xfId="0" applyFont="1" applyBorder="1" applyAlignment="1">
      <alignment horizontal="left" vertical="center" wrapText="1"/>
    </xf>
    <xf numFmtId="0" fontId="17" fillId="0" borderId="87" xfId="0" applyFont="1" applyBorder="1" applyAlignment="1">
      <alignment horizontal="left" vertical="center" wrapText="1" readingOrder="1"/>
    </xf>
    <xf numFmtId="0" fontId="17" fillId="0" borderId="59" xfId="0" applyFont="1" applyBorder="1" applyAlignment="1">
      <alignment horizontal="left" vertical="center" wrapText="1" readingOrder="1"/>
    </xf>
    <xf numFmtId="0" fontId="16" fillId="0" borderId="63" xfId="0" applyFont="1" applyBorder="1" applyAlignment="1">
      <alignment horizontal="left" vertical="center" wrapText="1" readingOrder="1"/>
    </xf>
    <xf numFmtId="0" fontId="35" fillId="0" borderId="63" xfId="0" applyFont="1" applyBorder="1" applyAlignment="1">
      <alignment horizontal="left" vertical="center" wrapText="1" readingOrder="1"/>
    </xf>
    <xf numFmtId="0" fontId="17" fillId="0" borderId="21" xfId="0" applyFont="1" applyBorder="1" applyAlignment="1">
      <alignment horizontal="center" vertical="center" wrapText="1"/>
    </xf>
    <xf numFmtId="44" fontId="8" fillId="0" borderId="17" xfId="5" applyNumberFormat="1"/>
    <xf numFmtId="0" fontId="35" fillId="0" borderId="91" xfId="0" applyFont="1" applyBorder="1" applyAlignment="1">
      <alignment horizontal="center" vertical="center" wrapText="1"/>
    </xf>
    <xf numFmtId="10" fontId="17" fillId="0" borderId="105" xfId="3" applyNumberFormat="1" applyFont="1" applyFill="1" applyBorder="1" applyAlignment="1">
      <alignment horizontal="center" vertical="center" wrapText="1"/>
    </xf>
    <xf numFmtId="0" fontId="35" fillId="0" borderId="84" xfId="0" applyFont="1" applyBorder="1" applyAlignment="1">
      <alignment vertical="center"/>
    </xf>
    <xf numFmtId="0" fontId="35" fillId="0" borderId="23" xfId="0" applyFont="1" applyBorder="1" applyAlignment="1">
      <alignment horizontal="left" vertical="center" wrapText="1"/>
    </xf>
    <xf numFmtId="10" fontId="17" fillId="0" borderId="79" xfId="3" applyNumberFormat="1" applyFont="1" applyFill="1" applyBorder="1" applyAlignment="1">
      <alignment horizontal="center" vertical="center" wrapText="1"/>
    </xf>
    <xf numFmtId="0" fontId="35" fillId="0" borderId="106" xfId="0" applyFont="1" applyBorder="1" applyAlignment="1">
      <alignment vertical="center"/>
    </xf>
    <xf numFmtId="0" fontId="35" fillId="0" borderId="103" xfId="0" applyFont="1" applyBorder="1" applyAlignment="1">
      <alignment horizontal="center" vertical="center" wrapText="1"/>
    </xf>
    <xf numFmtId="0" fontId="35" fillId="0" borderId="91" xfId="0" applyFont="1" applyBorder="1" applyAlignment="1">
      <alignment horizontal="left" vertical="center" wrapText="1"/>
    </xf>
    <xf numFmtId="10" fontId="17" fillId="0" borderId="64" xfId="3" applyNumberFormat="1" applyFont="1" applyFill="1" applyBorder="1" applyAlignment="1">
      <alignment horizontal="center" vertical="center" wrapText="1"/>
    </xf>
    <xf numFmtId="10" fontId="15" fillId="0" borderId="83" xfId="0" applyNumberFormat="1" applyFont="1" applyBorder="1" applyAlignment="1">
      <alignment horizontal="center" vertical="center"/>
    </xf>
    <xf numFmtId="0" fontId="17" fillId="0" borderId="107" xfId="0" applyFont="1" applyBorder="1" applyAlignment="1">
      <alignment horizontal="left" vertical="center" wrapText="1"/>
    </xf>
    <xf numFmtId="0" fontId="17" fillId="0" borderId="109" xfId="0" applyFont="1" applyBorder="1" applyAlignment="1">
      <alignment horizontal="left" vertical="center" wrapText="1"/>
    </xf>
    <xf numFmtId="0" fontId="17" fillId="0" borderId="33" xfId="0" applyFont="1" applyBorder="1" applyAlignment="1">
      <alignment horizontal="left" vertical="center" wrapText="1"/>
    </xf>
    <xf numFmtId="0" fontId="17" fillId="0" borderId="108" xfId="0" applyFont="1" applyBorder="1" applyAlignment="1">
      <alignment horizontal="left" vertical="center" wrapText="1"/>
    </xf>
    <xf numFmtId="0" fontId="17" fillId="0" borderId="110" xfId="0" applyFont="1" applyBorder="1" applyAlignment="1">
      <alignment horizontal="left" vertical="center" wrapText="1"/>
    </xf>
    <xf numFmtId="165" fontId="14" fillId="0" borderId="78" xfId="0" applyNumberFormat="1" applyFont="1" applyBorder="1" applyAlignment="1">
      <alignment horizontal="center" vertical="center" wrapText="1"/>
    </xf>
    <xf numFmtId="165" fontId="17" fillId="0" borderId="78" xfId="0" applyNumberFormat="1" applyFont="1" applyBorder="1" applyAlignment="1">
      <alignment horizontal="center" vertical="center"/>
    </xf>
    <xf numFmtId="165" fontId="14" fillId="0" borderId="84" xfId="0" applyNumberFormat="1" applyFont="1" applyBorder="1" applyAlignment="1">
      <alignment horizontal="center" vertical="center" wrapText="1"/>
    </xf>
    <xf numFmtId="165" fontId="14" fillId="0" borderId="23" xfId="0" applyNumberFormat="1" applyFont="1" applyBorder="1" applyAlignment="1">
      <alignment horizontal="center" vertical="center" wrapText="1"/>
    </xf>
    <xf numFmtId="165" fontId="14" fillId="0" borderId="23" xfId="0" applyNumberFormat="1" applyFont="1" applyBorder="1" applyAlignment="1">
      <alignment horizontal="center" vertical="center"/>
    </xf>
    <xf numFmtId="10" fontId="14" fillId="0" borderId="62" xfId="0" applyNumberFormat="1" applyFont="1" applyBorder="1" applyAlignment="1">
      <alignment horizontal="center" vertical="center"/>
    </xf>
    <xf numFmtId="165" fontId="15" fillId="0" borderId="86" xfId="0" applyNumberFormat="1" applyFont="1" applyBorder="1" applyAlignment="1">
      <alignment horizontal="center" vertical="center" wrapText="1"/>
    </xf>
    <xf numFmtId="165" fontId="15" fillId="0" borderId="87" xfId="0" applyNumberFormat="1" applyFont="1" applyBorder="1" applyAlignment="1">
      <alignment horizontal="center" vertical="center" wrapText="1"/>
    </xf>
    <xf numFmtId="165" fontId="15" fillId="0" borderId="88" xfId="0" applyNumberFormat="1" applyFont="1" applyBorder="1" applyAlignment="1">
      <alignment horizontal="center" vertical="center" wrapText="1"/>
    </xf>
    <xf numFmtId="165" fontId="14" fillId="0" borderId="75" xfId="0" applyNumberFormat="1" applyFont="1" applyBorder="1" applyAlignment="1">
      <alignment horizontal="center" vertical="center" wrapText="1"/>
    </xf>
    <xf numFmtId="165" fontId="14" fillId="0" borderId="76" xfId="0" applyNumberFormat="1" applyFont="1" applyBorder="1" applyAlignment="1">
      <alignment horizontal="center" vertical="center" wrapText="1"/>
    </xf>
    <xf numFmtId="165" fontId="14" fillId="0" borderId="63" xfId="0" applyNumberFormat="1" applyFont="1" applyBorder="1" applyAlignment="1">
      <alignment horizontal="center" vertical="center" wrapText="1"/>
    </xf>
    <xf numFmtId="165" fontId="17" fillId="0" borderId="61" xfId="0" applyNumberFormat="1" applyFont="1" applyBorder="1" applyAlignment="1">
      <alignment horizontal="center" vertical="center"/>
    </xf>
    <xf numFmtId="165" fontId="17" fillId="0" borderId="86" xfId="0" applyNumberFormat="1" applyFont="1" applyBorder="1" applyAlignment="1">
      <alignment horizontal="center" vertical="center"/>
    </xf>
    <xf numFmtId="165" fontId="14" fillId="0" borderId="87" xfId="0" applyNumberFormat="1" applyFont="1" applyBorder="1" applyAlignment="1">
      <alignment horizontal="center" vertical="center"/>
    </xf>
    <xf numFmtId="10" fontId="14" fillId="0" borderId="88" xfId="0" applyNumberFormat="1" applyFont="1" applyBorder="1" applyAlignment="1">
      <alignment horizontal="center" vertical="center"/>
    </xf>
    <xf numFmtId="0" fontId="41" fillId="3" borderId="17" xfId="0" applyFont="1" applyFill="1" applyBorder="1" applyAlignment="1">
      <alignment horizontal="center" vertical="center" wrapText="1"/>
    </xf>
    <xf numFmtId="0" fontId="32" fillId="3" borderId="17" xfId="0" applyFont="1" applyFill="1" applyBorder="1" applyAlignment="1">
      <alignment horizontal="center" vertical="center"/>
    </xf>
    <xf numFmtId="0" fontId="40" fillId="0" borderId="44" xfId="5" applyFont="1" applyBorder="1" applyAlignment="1">
      <alignment horizontal="center" vertical="center"/>
    </xf>
    <xf numFmtId="0" fontId="8" fillId="0" borderId="17" xfId="5" applyAlignment="1">
      <alignment horizontal="left" wrapText="1"/>
    </xf>
    <xf numFmtId="0" fontId="29" fillId="8" borderId="53" xfId="5" applyFont="1" applyFill="1" applyBorder="1" applyAlignment="1">
      <alignment horizontal="center" vertical="center" wrapText="1" readingOrder="1"/>
    </xf>
    <xf numFmtId="0" fontId="3" fillId="0" borderId="102" xfId="5" applyFont="1" applyBorder="1" applyAlignment="1">
      <alignment horizontal="center" readingOrder="1"/>
    </xf>
    <xf numFmtId="0" fontId="3" fillId="0" borderId="102" xfId="5" applyFont="1" applyBorder="1"/>
    <xf numFmtId="0" fontId="38" fillId="8" borderId="53" xfId="5" applyFont="1" applyFill="1" applyBorder="1" applyAlignment="1">
      <alignment horizontal="center" vertical="center" wrapText="1" readingOrder="1"/>
    </xf>
    <xf numFmtId="0" fontId="16" fillId="0" borderId="102" xfId="5" applyFont="1" applyBorder="1"/>
    <xf numFmtId="0" fontId="31" fillId="7" borderId="53" xfId="5" applyFont="1" applyFill="1" applyBorder="1" applyAlignment="1">
      <alignment horizontal="center" vertical="center" wrapText="1" readingOrder="1"/>
    </xf>
    <xf numFmtId="0" fontId="28" fillId="7" borderId="37" xfId="5" applyFont="1" applyFill="1" applyBorder="1" applyAlignment="1">
      <alignment horizontal="center" vertical="center" wrapText="1" readingOrder="1"/>
    </xf>
    <xf numFmtId="0" fontId="3" fillId="0" borderId="39" xfId="5" applyFont="1" applyBorder="1"/>
    <xf numFmtId="0" fontId="3" fillId="0" borderId="54" xfId="5" applyFont="1" applyBorder="1"/>
    <xf numFmtId="0" fontId="3" fillId="0" borderId="101" xfId="5" applyFont="1" applyBorder="1"/>
    <xf numFmtId="0" fontId="31" fillId="7" borderId="38" xfId="5" applyFont="1" applyFill="1" applyBorder="1" applyAlignment="1">
      <alignment horizontal="center" vertical="center" readingOrder="1"/>
    </xf>
    <xf numFmtId="0" fontId="33" fillId="0" borderId="38" xfId="5" applyFont="1" applyBorder="1" applyAlignment="1">
      <alignment vertical="center" readingOrder="1"/>
    </xf>
    <xf numFmtId="0" fontId="33" fillId="0" borderId="39" xfId="5" applyFont="1" applyBorder="1" applyAlignment="1">
      <alignment vertical="center" readingOrder="1"/>
    </xf>
    <xf numFmtId="0" fontId="21" fillId="0" borderId="94" xfId="0" applyFont="1" applyBorder="1" applyAlignment="1">
      <alignment horizontal="right" vertical="center"/>
    </xf>
    <xf numFmtId="0" fontId="21" fillId="0" borderId="85" xfId="0" applyFont="1" applyBorder="1" applyAlignment="1">
      <alignment horizontal="right" vertical="center"/>
    </xf>
    <xf numFmtId="0" fontId="4" fillId="0" borderId="17" xfId="0" applyFont="1" applyBorder="1" applyAlignment="1">
      <alignment horizontal="center" vertical="center"/>
    </xf>
    <xf numFmtId="0" fontId="42" fillId="3" borderId="17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49" fontId="21" fillId="0" borderId="75" xfId="0" applyNumberFormat="1" applyFont="1" applyBorder="1" applyAlignment="1">
      <alignment horizontal="center" vertical="center"/>
    </xf>
    <xf numFmtId="0" fontId="20" fillId="0" borderId="76" xfId="0" applyFont="1" applyBorder="1"/>
    <xf numFmtId="165" fontId="21" fillId="0" borderId="59" xfId="0" applyNumberFormat="1" applyFont="1" applyBorder="1" applyAlignment="1">
      <alignment horizontal="center" vertical="center" wrapText="1"/>
    </xf>
    <xf numFmtId="0" fontId="20" fillId="0" borderId="59" xfId="0" applyFont="1" applyBorder="1"/>
    <xf numFmtId="0" fontId="20" fillId="0" borderId="60" xfId="0" applyFont="1" applyBorder="1"/>
    <xf numFmtId="0" fontId="21" fillId="0" borderId="59" xfId="0" applyFont="1" applyBorder="1" applyAlignment="1">
      <alignment horizontal="center" vertical="center" wrapText="1"/>
    </xf>
    <xf numFmtId="0" fontId="20" fillId="0" borderId="63" xfId="0" applyFont="1" applyBorder="1"/>
    <xf numFmtId="0" fontId="21" fillId="0" borderId="91" xfId="0" applyFont="1" applyBorder="1" applyAlignment="1">
      <alignment horizontal="center" vertical="center" wrapText="1"/>
    </xf>
    <xf numFmtId="0" fontId="21" fillId="0" borderId="85" xfId="0" applyFont="1" applyBorder="1" applyAlignment="1">
      <alignment horizontal="center" vertical="center" wrapText="1"/>
    </xf>
    <xf numFmtId="0" fontId="0" fillId="0" borderId="91" xfId="0" applyBorder="1" applyAlignment="1">
      <alignment horizontal="center" vertical="center" wrapText="1"/>
    </xf>
    <xf numFmtId="0" fontId="0" fillId="0" borderId="92" xfId="0" applyBorder="1" applyAlignment="1">
      <alignment horizontal="center" vertical="center" wrapText="1"/>
    </xf>
    <xf numFmtId="0" fontId="0" fillId="0" borderId="85" xfId="0" applyBorder="1" applyAlignment="1">
      <alignment horizontal="center" vertical="center" wrapText="1"/>
    </xf>
    <xf numFmtId="0" fontId="17" fillId="0" borderId="91" xfId="0" applyFont="1" applyBorder="1" applyAlignment="1">
      <alignment horizontal="center" vertical="center" wrapText="1" readingOrder="1"/>
    </xf>
    <xf numFmtId="0" fontId="17" fillId="0" borderId="92" xfId="0" applyFont="1" applyBorder="1" applyAlignment="1">
      <alignment horizontal="center" vertical="center" wrapText="1" readingOrder="1"/>
    </xf>
    <xf numFmtId="0" fontId="17" fillId="0" borderId="85" xfId="0" applyFont="1" applyBorder="1" applyAlignment="1">
      <alignment horizontal="center" vertical="center" wrapText="1" readingOrder="1"/>
    </xf>
    <xf numFmtId="49" fontId="7" fillId="0" borderId="53" xfId="0" applyNumberFormat="1" applyFont="1" applyBorder="1" applyAlignment="1">
      <alignment horizontal="right" vertical="center"/>
    </xf>
    <xf numFmtId="49" fontId="7" fillId="0" borderId="57" xfId="0" applyNumberFormat="1" applyFont="1" applyBorder="1" applyAlignment="1">
      <alignment horizontal="right" vertical="center"/>
    </xf>
    <xf numFmtId="49" fontId="7" fillId="0" borderId="90" xfId="0" applyNumberFormat="1" applyFont="1" applyBorder="1" applyAlignment="1">
      <alignment horizontal="right" vertical="center"/>
    </xf>
    <xf numFmtId="49" fontId="43" fillId="0" borderId="17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7" fillId="0" borderId="23" xfId="0" applyFont="1" applyBorder="1" applyAlignment="1">
      <alignment horizontal="center" vertical="center" wrapText="1" readingOrder="1"/>
    </xf>
    <xf numFmtId="0" fontId="17" fillId="0" borderId="21" xfId="0" applyFont="1" applyBorder="1" applyAlignment="1">
      <alignment horizontal="center" vertical="center" wrapText="1" readingOrder="1"/>
    </xf>
    <xf numFmtId="49" fontId="7" fillId="0" borderId="75" xfId="0" applyNumberFormat="1" applyFont="1" applyBorder="1" applyAlignment="1">
      <alignment horizontal="center" vertical="center"/>
    </xf>
    <xf numFmtId="0" fontId="16" fillId="0" borderId="76" xfId="0" applyFont="1" applyBorder="1"/>
    <xf numFmtId="0" fontId="7" fillId="0" borderId="59" xfId="0" applyFont="1" applyBorder="1" applyAlignment="1">
      <alignment horizontal="center" vertical="center" wrapText="1"/>
    </xf>
    <xf numFmtId="0" fontId="16" fillId="0" borderId="63" xfId="0" applyFont="1" applyBorder="1"/>
    <xf numFmtId="165" fontId="7" fillId="0" borderId="59" xfId="0" applyNumberFormat="1" applyFont="1" applyBorder="1" applyAlignment="1">
      <alignment horizontal="center" vertical="center" wrapText="1"/>
    </xf>
    <xf numFmtId="0" fontId="16" fillId="0" borderId="60" xfId="0" applyFont="1" applyBorder="1"/>
    <xf numFmtId="0" fontId="16" fillId="0" borderId="59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 wrapText="1"/>
    </xf>
    <xf numFmtId="0" fontId="17" fillId="0" borderId="59" xfId="0" applyFont="1" applyBorder="1" applyAlignment="1">
      <alignment horizontal="center" vertical="center" wrapText="1" readingOrder="1"/>
    </xf>
    <xf numFmtId="0" fontId="17" fillId="0" borderId="19" xfId="0" applyFont="1" applyBorder="1" applyAlignment="1">
      <alignment horizontal="center" vertical="center" wrapText="1" readingOrder="1"/>
    </xf>
    <xf numFmtId="0" fontId="17" fillId="0" borderId="63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49" fontId="7" fillId="0" borderId="54" xfId="0" applyNumberFormat="1" applyFont="1" applyBorder="1" applyAlignment="1">
      <alignment horizontal="right" vertical="center"/>
    </xf>
    <xf numFmtId="49" fontId="7" fillId="0" borderId="44" xfId="0" applyNumberFormat="1" applyFont="1" applyBorder="1" applyAlignment="1">
      <alignment horizontal="right" vertical="center"/>
    </xf>
    <xf numFmtId="49" fontId="7" fillId="0" borderId="99" xfId="0" applyNumberFormat="1" applyFont="1" applyBorder="1" applyAlignment="1">
      <alignment horizontal="right" vertical="center"/>
    </xf>
    <xf numFmtId="165" fontId="7" fillId="0" borderId="46" xfId="0" applyNumberFormat="1" applyFont="1" applyBorder="1" applyAlignment="1">
      <alignment horizontal="center" vertical="center" wrapText="1"/>
    </xf>
    <xf numFmtId="0" fontId="16" fillId="0" borderId="47" xfId="0" applyFont="1" applyBorder="1" applyAlignment="1">
      <alignment horizontal="center" vertical="center"/>
    </xf>
    <xf numFmtId="165" fontId="7" fillId="0" borderId="55" xfId="0" applyNumberFormat="1" applyFont="1" applyBorder="1" applyAlignment="1">
      <alignment horizontal="center" vertical="center" wrapText="1"/>
    </xf>
    <xf numFmtId="165" fontId="16" fillId="0" borderId="46" xfId="0" applyNumberFormat="1" applyFont="1" applyBorder="1" applyAlignment="1">
      <alignment horizontal="center" vertical="center"/>
    </xf>
    <xf numFmtId="49" fontId="17" fillId="0" borderId="59" xfId="0" applyNumberFormat="1" applyFont="1" applyBorder="1" applyAlignment="1">
      <alignment horizontal="center" vertical="center" wrapText="1"/>
    </xf>
    <xf numFmtId="49" fontId="17" fillId="0" borderId="19" xfId="0" applyNumberFormat="1" applyFont="1" applyBorder="1" applyAlignment="1">
      <alignment horizontal="center" vertical="center" wrapText="1"/>
    </xf>
    <xf numFmtId="49" fontId="17" fillId="0" borderId="63" xfId="0" applyNumberFormat="1" applyFont="1" applyBorder="1" applyAlignment="1">
      <alignment horizontal="center" vertical="center" wrapText="1"/>
    </xf>
    <xf numFmtId="49" fontId="17" fillId="0" borderId="21" xfId="0" applyNumberFormat="1" applyFont="1" applyBorder="1" applyAlignment="1">
      <alignment horizontal="center" vertical="center" wrapText="1"/>
    </xf>
    <xf numFmtId="49" fontId="1" fillId="0" borderId="17" xfId="0" applyNumberFormat="1" applyFont="1" applyBorder="1" applyAlignment="1">
      <alignment horizontal="center" vertical="center"/>
    </xf>
    <xf numFmtId="0" fontId="16" fillId="0" borderId="59" xfId="0" applyFont="1" applyBorder="1"/>
    <xf numFmtId="49" fontId="4" fillId="0" borderId="17" xfId="0" applyNumberFormat="1" applyFont="1" applyBorder="1" applyAlignment="1">
      <alignment horizontal="left" vertical="center"/>
    </xf>
    <xf numFmtId="49" fontId="7" fillId="0" borderId="86" xfId="0" applyNumberFormat="1" applyFont="1" applyBorder="1" applyAlignment="1">
      <alignment horizontal="right" vertical="center"/>
    </xf>
    <xf numFmtId="49" fontId="7" fillId="0" borderId="87" xfId="0" applyNumberFormat="1" applyFont="1" applyBorder="1" applyAlignment="1">
      <alignment horizontal="right" vertical="center"/>
    </xf>
    <xf numFmtId="0" fontId="16" fillId="0" borderId="46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 wrapText="1"/>
    </xf>
    <xf numFmtId="0" fontId="16" fillId="0" borderId="48" xfId="0" applyFont="1" applyBorder="1"/>
    <xf numFmtId="0" fontId="35" fillId="0" borderId="100" xfId="0" applyFont="1" applyBorder="1" applyAlignment="1">
      <alignment horizontal="center" vertical="center" wrapText="1"/>
    </xf>
    <xf numFmtId="0" fontId="35" fillId="0" borderId="65" xfId="0" applyFont="1" applyBorder="1" applyAlignment="1">
      <alignment horizontal="center" vertical="center" wrapText="1"/>
    </xf>
    <xf numFmtId="0" fontId="35" fillId="0" borderId="104" xfId="0" applyFont="1" applyBorder="1" applyAlignment="1">
      <alignment horizontal="center" vertical="center" wrapText="1"/>
    </xf>
    <xf numFmtId="0" fontId="35" fillId="0" borderId="59" xfId="0" applyFont="1" applyBorder="1" applyAlignment="1">
      <alignment horizontal="center" vertical="center" wrapText="1"/>
    </xf>
    <xf numFmtId="0" fontId="35" fillId="0" borderId="19" xfId="0" applyFont="1" applyBorder="1" applyAlignment="1">
      <alignment horizontal="center" vertical="center" wrapText="1"/>
    </xf>
    <xf numFmtId="0" fontId="35" fillId="0" borderId="63" xfId="0" applyFont="1" applyBorder="1" applyAlignment="1">
      <alignment horizontal="center" vertical="center" wrapText="1"/>
    </xf>
    <xf numFmtId="0" fontId="35" fillId="0" borderId="92" xfId="0" applyFont="1" applyBorder="1" applyAlignment="1">
      <alignment horizontal="center" vertical="center" wrapText="1"/>
    </xf>
    <xf numFmtId="0" fontId="35" fillId="0" borderId="85" xfId="0" applyFont="1" applyBorder="1" applyAlignment="1">
      <alignment horizontal="center" vertical="center" wrapText="1"/>
    </xf>
    <xf numFmtId="0" fontId="35" fillId="0" borderId="91" xfId="0" applyFont="1" applyBorder="1" applyAlignment="1">
      <alignment horizontal="center" vertical="center" wrapText="1"/>
    </xf>
    <xf numFmtId="0" fontId="35" fillId="0" borderId="2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5" fillId="0" borderId="53" xfId="0" applyFont="1" applyBorder="1" applyAlignment="1">
      <alignment horizontal="right" vertical="center"/>
    </xf>
    <xf numFmtId="0" fontId="15" fillId="0" borderId="57" xfId="0" applyFont="1" applyBorder="1" applyAlignment="1">
      <alignment horizontal="right" vertical="center"/>
    </xf>
    <xf numFmtId="0" fontId="15" fillId="0" borderId="90" xfId="0" applyFont="1" applyBorder="1" applyAlignment="1">
      <alignment horizontal="right" vertical="center"/>
    </xf>
    <xf numFmtId="0" fontId="15" fillId="0" borderId="107" xfId="0" applyFont="1" applyBorder="1" applyAlignment="1">
      <alignment horizontal="center" vertical="center" wrapText="1"/>
    </xf>
    <xf numFmtId="0" fontId="15" fillId="0" borderId="108" xfId="0" applyFont="1" applyBorder="1" applyAlignment="1">
      <alignment horizontal="center" vertical="center" wrapText="1"/>
    </xf>
    <xf numFmtId="165" fontId="15" fillId="0" borderId="106" xfId="0" applyNumberFormat="1" applyFont="1" applyBorder="1" applyAlignment="1">
      <alignment horizontal="center" vertical="center" wrapText="1"/>
    </xf>
    <xf numFmtId="165" fontId="15" fillId="0" borderId="91" xfId="0" applyNumberFormat="1" applyFont="1" applyBorder="1" applyAlignment="1">
      <alignment horizontal="center" vertical="center" wrapText="1"/>
    </xf>
    <xf numFmtId="165" fontId="15" fillId="0" borderId="105" xfId="0" applyNumberFormat="1" applyFont="1" applyBorder="1" applyAlignment="1">
      <alignment horizontal="center" vertical="center" wrapText="1"/>
    </xf>
    <xf numFmtId="0" fontId="15" fillId="0" borderId="75" xfId="0" applyFont="1" applyBorder="1" applyAlignment="1">
      <alignment horizontal="center" vertical="center"/>
    </xf>
    <xf numFmtId="0" fontId="15" fillId="0" borderId="76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7" fillId="0" borderId="91" xfId="0" applyFont="1" applyBorder="1" applyAlignment="1">
      <alignment horizontal="center" vertical="center" wrapText="1"/>
    </xf>
    <xf numFmtId="0" fontId="17" fillId="0" borderId="92" xfId="0" applyFont="1" applyBorder="1" applyAlignment="1">
      <alignment horizontal="center" vertical="center" wrapText="1"/>
    </xf>
    <xf numFmtId="0" fontId="17" fillId="0" borderId="8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5" fillId="0" borderId="14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165" fontId="5" fillId="0" borderId="15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49" fontId="4" fillId="0" borderId="17" xfId="0" applyNumberFormat="1" applyFont="1" applyBorder="1" applyAlignment="1">
      <alignment horizontal="center" vertical="center"/>
    </xf>
    <xf numFmtId="49" fontId="7" fillId="0" borderId="53" xfId="4" applyNumberFormat="1" applyFont="1" applyBorder="1" applyAlignment="1">
      <alignment horizontal="right" vertical="center"/>
    </xf>
    <xf numFmtId="49" fontId="7" fillId="0" borderId="57" xfId="4" applyNumberFormat="1" applyFont="1" applyBorder="1" applyAlignment="1">
      <alignment horizontal="right" vertical="center"/>
    </xf>
    <xf numFmtId="49" fontId="7" fillId="0" borderId="90" xfId="4" applyNumberFormat="1" applyFont="1" applyBorder="1" applyAlignment="1">
      <alignment horizontal="right" vertical="center"/>
    </xf>
    <xf numFmtId="0" fontId="4" fillId="0" borderId="17" xfId="4" applyFont="1" applyAlignment="1">
      <alignment horizontal="left" vertical="center"/>
    </xf>
    <xf numFmtId="49" fontId="17" fillId="0" borderId="19" xfId="4" applyNumberFormat="1" applyFont="1" applyBorder="1" applyAlignment="1">
      <alignment horizontal="center" vertical="center" wrapText="1"/>
    </xf>
    <xf numFmtId="49" fontId="17" fillId="0" borderId="65" xfId="4" applyNumberFormat="1" applyFont="1" applyBorder="1" applyAlignment="1">
      <alignment horizontal="center" vertical="center" wrapText="1"/>
    </xf>
    <xf numFmtId="49" fontId="17" fillId="0" borderId="81" xfId="4" applyNumberFormat="1" applyFont="1" applyBorder="1" applyAlignment="1">
      <alignment horizontal="center" vertical="center" wrapText="1"/>
    </xf>
    <xf numFmtId="49" fontId="7" fillId="0" borderId="75" xfId="4" applyNumberFormat="1" applyFont="1" applyBorder="1" applyAlignment="1">
      <alignment horizontal="center" vertical="center"/>
    </xf>
    <xf numFmtId="0" fontId="16" fillId="0" borderId="76" xfId="4" applyFont="1" applyBorder="1"/>
    <xf numFmtId="0" fontId="7" fillId="0" borderId="59" xfId="4" applyFont="1" applyBorder="1" applyAlignment="1">
      <alignment horizontal="center" vertical="center" wrapText="1"/>
    </xf>
    <xf numFmtId="0" fontId="16" fillId="0" borderId="63" xfId="4" applyFont="1" applyBorder="1"/>
    <xf numFmtId="165" fontId="7" fillId="0" borderId="59" xfId="4" applyNumberFormat="1" applyFont="1" applyBorder="1" applyAlignment="1">
      <alignment horizontal="center" vertical="center" wrapText="1"/>
    </xf>
    <xf numFmtId="165" fontId="16" fillId="0" borderId="59" xfId="4" applyNumberFormat="1" applyFont="1" applyBorder="1" applyAlignment="1">
      <alignment horizontal="center" vertical="center"/>
    </xf>
    <xf numFmtId="0" fontId="16" fillId="0" borderId="60" xfId="4" applyFont="1" applyBorder="1" applyAlignment="1">
      <alignment horizontal="center" vertical="center"/>
    </xf>
    <xf numFmtId="0" fontId="7" fillId="0" borderId="59" xfId="4" applyFont="1" applyBorder="1" applyAlignment="1">
      <alignment horizontal="center" vertical="center"/>
    </xf>
    <xf numFmtId="0" fontId="7" fillId="0" borderId="63" xfId="4" applyFont="1" applyBorder="1" applyAlignment="1">
      <alignment horizontal="center" vertical="center"/>
    </xf>
    <xf numFmtId="49" fontId="17" fillId="0" borderId="31" xfId="4" applyNumberFormat="1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49" fontId="17" fillId="0" borderId="21" xfId="4" applyNumberFormat="1" applyFont="1" applyBorder="1" applyAlignment="1">
      <alignment horizontal="center" vertical="center" wrapText="1"/>
    </xf>
    <xf numFmtId="49" fontId="17" fillId="0" borderId="92" xfId="4" applyNumberFormat="1" applyFont="1" applyBorder="1" applyAlignment="1">
      <alignment horizontal="center" vertical="center" wrapText="1"/>
    </xf>
    <xf numFmtId="49" fontId="17" fillId="0" borderId="23" xfId="4" applyNumberFormat="1" applyFont="1" applyBorder="1" applyAlignment="1">
      <alignment horizontal="center" vertical="center" wrapText="1"/>
    </xf>
    <xf numFmtId="0" fontId="4" fillId="0" borderId="17" xfId="4" applyFont="1" applyAlignment="1">
      <alignment horizontal="center" vertical="center"/>
    </xf>
    <xf numFmtId="0" fontId="1" fillId="0" borderId="17" xfId="4" applyFont="1" applyAlignment="1">
      <alignment horizontal="center" vertical="center"/>
    </xf>
    <xf numFmtId="0" fontId="17" fillId="0" borderId="19" xfId="0" applyFont="1" applyBorder="1" applyAlignment="1">
      <alignment horizontal="center" vertical="center" wrapText="1"/>
    </xf>
    <xf numFmtId="165" fontId="7" fillId="0" borderId="60" xfId="0" applyNumberFormat="1" applyFont="1" applyBorder="1" applyAlignment="1">
      <alignment horizontal="center" vertical="center" wrapText="1"/>
    </xf>
    <xf numFmtId="49" fontId="7" fillId="0" borderId="76" xfId="0" applyNumberFormat="1" applyFont="1" applyBorder="1" applyAlignment="1">
      <alignment horizontal="center" vertical="center"/>
    </xf>
    <xf numFmtId="49" fontId="7" fillId="0" borderId="59" xfId="0" applyNumberFormat="1" applyFont="1" applyBorder="1" applyAlignment="1">
      <alignment horizontal="center" vertical="center"/>
    </xf>
    <xf numFmtId="49" fontId="7" fillId="0" borderId="63" xfId="0" applyNumberFormat="1" applyFont="1" applyBorder="1" applyAlignment="1">
      <alignment horizontal="center" vertical="center"/>
    </xf>
    <xf numFmtId="49" fontId="17" fillId="0" borderId="23" xfId="0" applyNumberFormat="1" applyFont="1" applyBorder="1" applyAlignment="1">
      <alignment horizontal="center" vertical="center" wrapText="1"/>
    </xf>
    <xf numFmtId="0" fontId="7" fillId="0" borderId="86" xfId="0" applyFont="1" applyBorder="1" applyAlignment="1">
      <alignment horizontal="right" vertical="center"/>
    </xf>
    <xf numFmtId="0" fontId="7" fillId="0" borderId="87" xfId="0" applyFont="1" applyBorder="1" applyAlignment="1">
      <alignment horizontal="right" vertical="center"/>
    </xf>
    <xf numFmtId="0" fontId="7" fillId="0" borderId="54" xfId="0" applyFont="1" applyBorder="1" applyAlignment="1">
      <alignment horizontal="right" vertical="center"/>
    </xf>
    <xf numFmtId="0" fontId="7" fillId="0" borderId="44" xfId="0" applyFont="1" applyBorder="1" applyAlignment="1">
      <alignment horizontal="right" vertical="center"/>
    </xf>
    <xf numFmtId="0" fontId="7" fillId="0" borderId="74" xfId="0" applyFont="1" applyBorder="1" applyAlignment="1">
      <alignment horizontal="right" vertical="center"/>
    </xf>
    <xf numFmtId="0" fontId="7" fillId="0" borderId="69" xfId="0" applyFont="1" applyBorder="1" applyAlignment="1">
      <alignment horizontal="center" vertical="center" wrapText="1"/>
    </xf>
    <xf numFmtId="0" fontId="7" fillId="0" borderId="72" xfId="0" applyFont="1" applyBorder="1" applyAlignment="1">
      <alignment horizontal="center" vertical="center" wrapText="1"/>
    </xf>
    <xf numFmtId="165" fontId="7" fillId="0" borderId="70" xfId="0" applyNumberFormat="1" applyFont="1" applyBorder="1" applyAlignment="1">
      <alignment horizontal="center" vertical="center" wrapText="1"/>
    </xf>
    <xf numFmtId="165" fontId="7" fillId="0" borderId="71" xfId="0" applyNumberFormat="1" applyFont="1" applyBorder="1" applyAlignment="1">
      <alignment horizontal="center" vertical="center" wrapText="1"/>
    </xf>
    <xf numFmtId="49" fontId="7" fillId="0" borderId="68" xfId="0" applyNumberFormat="1" applyFont="1" applyBorder="1" applyAlignment="1">
      <alignment horizontal="center" vertical="center" wrapText="1"/>
    </xf>
    <xf numFmtId="49" fontId="7" fillId="0" borderId="67" xfId="0" applyNumberFormat="1" applyFont="1" applyBorder="1" applyAlignment="1">
      <alignment horizontal="center" vertical="center" wrapText="1"/>
    </xf>
    <xf numFmtId="49" fontId="7" fillId="0" borderId="73" xfId="0" applyNumberFormat="1" applyFont="1" applyBorder="1" applyAlignment="1">
      <alignment horizontal="center" vertical="center" wrapText="1"/>
    </xf>
    <xf numFmtId="49" fontId="7" fillId="0" borderId="74" xfId="0" applyNumberFormat="1" applyFont="1" applyBorder="1" applyAlignment="1">
      <alignment horizontal="center" vertical="center" wrapText="1"/>
    </xf>
    <xf numFmtId="0" fontId="16" fillId="0" borderId="47" xfId="0" applyFont="1" applyBorder="1"/>
    <xf numFmtId="49" fontId="7" fillId="0" borderId="77" xfId="0" applyNumberFormat="1" applyFont="1" applyBorder="1" applyAlignment="1">
      <alignment horizontal="center" vertical="center" wrapText="1"/>
    </xf>
    <xf numFmtId="0" fontId="16" fillId="0" borderId="80" xfId="0" applyFont="1" applyBorder="1"/>
    <xf numFmtId="0" fontId="16" fillId="0" borderId="46" xfId="0" applyFont="1" applyBorder="1"/>
    <xf numFmtId="0" fontId="7" fillId="0" borderId="46" xfId="0" applyFont="1" applyBorder="1" applyAlignment="1">
      <alignment horizontal="center" vertical="center" wrapText="1"/>
    </xf>
    <xf numFmtId="0" fontId="16" fillId="0" borderId="49" xfId="0" applyFont="1" applyBorder="1"/>
    <xf numFmtId="49" fontId="7" fillId="0" borderId="55" xfId="0" applyNumberFormat="1" applyFont="1" applyBorder="1" applyAlignment="1">
      <alignment horizontal="center" vertical="center" wrapText="1"/>
    </xf>
    <xf numFmtId="49" fontId="17" fillId="0" borderId="31" xfId="0" applyNumberFormat="1" applyFont="1" applyBorder="1" applyAlignment="1">
      <alignment horizontal="center" vertical="center" wrapText="1"/>
    </xf>
    <xf numFmtId="49" fontId="17" fillId="0" borderId="65" xfId="0" applyNumberFormat="1" applyFont="1" applyBorder="1" applyAlignment="1">
      <alignment horizontal="center" vertical="center" wrapText="1"/>
    </xf>
    <xf numFmtId="49" fontId="17" fillId="0" borderId="81" xfId="0" applyNumberFormat="1" applyFont="1" applyBorder="1" applyAlignment="1">
      <alignment horizontal="center" vertical="center" wrapText="1"/>
    </xf>
    <xf numFmtId="49" fontId="17" fillId="0" borderId="91" xfId="0" applyNumberFormat="1" applyFont="1" applyBorder="1" applyAlignment="1">
      <alignment horizontal="center" vertical="center" wrapText="1"/>
    </xf>
    <xf numFmtId="49" fontId="17" fillId="0" borderId="92" xfId="0" applyNumberFormat="1" applyFont="1" applyBorder="1" applyAlignment="1">
      <alignment horizontal="center" vertical="center" wrapText="1"/>
    </xf>
    <xf numFmtId="49" fontId="7" fillId="0" borderId="75" xfId="0" applyNumberFormat="1" applyFont="1" applyBorder="1" applyAlignment="1">
      <alignment horizontal="center" vertical="center" wrapText="1"/>
    </xf>
    <xf numFmtId="49" fontId="7" fillId="0" borderId="76" xfId="0" applyNumberFormat="1" applyFont="1" applyBorder="1" applyAlignment="1">
      <alignment horizontal="center" vertical="center" wrapText="1"/>
    </xf>
    <xf numFmtId="0" fontId="17" fillId="0" borderId="63" xfId="0" applyFont="1" applyBorder="1" applyAlignment="1">
      <alignment horizontal="center" vertical="center" wrapText="1"/>
    </xf>
    <xf numFmtId="49" fontId="7" fillId="0" borderId="94" xfId="0" applyNumberFormat="1" applyFont="1" applyBorder="1" applyAlignment="1">
      <alignment horizontal="right" vertical="center"/>
    </xf>
    <xf numFmtId="49" fontId="7" fillId="0" borderId="85" xfId="0" applyNumberFormat="1" applyFont="1" applyBorder="1" applyAlignment="1">
      <alignment horizontal="right" vertical="center"/>
    </xf>
    <xf numFmtId="165" fontId="19" fillId="6" borderId="59" xfId="0" applyNumberFormat="1" applyFont="1" applyFill="1" applyBorder="1" applyAlignment="1">
      <alignment horizontal="center" vertical="center" wrapText="1"/>
    </xf>
    <xf numFmtId="0" fontId="16" fillId="3" borderId="60" xfId="0" applyFont="1" applyFill="1" applyBorder="1"/>
    <xf numFmtId="49" fontId="19" fillId="6" borderId="75" xfId="0" applyNumberFormat="1" applyFont="1" applyFill="1" applyBorder="1" applyAlignment="1">
      <alignment horizontal="center" vertical="center" wrapText="1"/>
    </xf>
    <xf numFmtId="0" fontId="16" fillId="3" borderId="76" xfId="0" applyFont="1" applyFill="1" applyBorder="1"/>
    <xf numFmtId="49" fontId="19" fillId="6" borderId="59" xfId="0" applyNumberFormat="1" applyFont="1" applyFill="1" applyBorder="1" applyAlignment="1">
      <alignment horizontal="center" vertical="center" wrapText="1"/>
    </xf>
    <xf numFmtId="0" fontId="16" fillId="3" borderId="63" xfId="0" applyFont="1" applyFill="1" applyBorder="1" applyAlignment="1">
      <alignment horizontal="center" vertical="center"/>
    </xf>
    <xf numFmtId="0" fontId="19" fillId="6" borderId="59" xfId="0" applyFont="1" applyFill="1" applyBorder="1" applyAlignment="1">
      <alignment horizontal="center" vertical="center" wrapText="1"/>
    </xf>
    <xf numFmtId="0" fontId="16" fillId="3" borderId="63" xfId="0" applyFont="1" applyFill="1" applyBorder="1"/>
    <xf numFmtId="0" fontId="16" fillId="3" borderId="59" xfId="0" applyFont="1" applyFill="1" applyBorder="1"/>
    <xf numFmtId="10" fontId="2" fillId="3" borderId="58" xfId="5" applyNumberFormat="1" applyFont="1" applyFill="1" applyBorder="1" applyAlignment="1">
      <alignment horizontal="center" vertical="center"/>
    </xf>
    <xf numFmtId="10" fontId="2" fillId="3" borderId="40" xfId="5" applyNumberFormat="1" applyFont="1" applyFill="1" applyBorder="1" applyAlignment="1">
      <alignment horizontal="center" vertical="center"/>
    </xf>
  </cellXfs>
  <cellStyles count="8">
    <cellStyle name="Hipervínculo" xfId="6" builtinId="8"/>
    <cellStyle name="Moneda" xfId="7" builtinId="4"/>
    <cellStyle name="Normal" xfId="0" builtinId="0"/>
    <cellStyle name="Normal 2" xfId="2"/>
    <cellStyle name="Normal 3" xfId="4"/>
    <cellStyle name="Normal 4" xfId="5"/>
    <cellStyle name="Porcentaje" xfId="1" builtinId="5"/>
    <cellStyle name="Porcentaje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52335</xdr:colOff>
      <xdr:row>0</xdr:row>
      <xdr:rowOff>79736</xdr:rowOff>
    </xdr:from>
    <xdr:to>
      <xdr:col>2</xdr:col>
      <xdr:colOff>942</xdr:colOff>
      <xdr:row>2</xdr:row>
      <xdr:rowOff>135730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6ADB38B5-0200-3110-38C6-755FBD6BB3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52335" y="79736"/>
          <a:ext cx="1318846" cy="6735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104774</xdr:rowOff>
    </xdr:from>
    <xdr:to>
      <xdr:col>0</xdr:col>
      <xdr:colOff>1388372</xdr:colOff>
      <xdr:row>5</xdr:row>
      <xdr:rowOff>17779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4E30DB5-6A8E-BD3E-F2B6-5A16BE2146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5" y="295274"/>
          <a:ext cx="1321697" cy="67500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136235</xdr:rowOff>
    </xdr:from>
    <xdr:to>
      <xdr:col>0</xdr:col>
      <xdr:colOff>1343025</xdr:colOff>
      <xdr:row>5</xdr:row>
      <xdr:rowOff>26081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1924E281-67A9-663B-988E-B4ACCC7CDA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5" y="326735"/>
          <a:ext cx="1276350" cy="65184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1</xdr:row>
      <xdr:rowOff>38100</xdr:rowOff>
    </xdr:from>
    <xdr:to>
      <xdr:col>0</xdr:col>
      <xdr:colOff>1400176</xdr:colOff>
      <xdr:row>4</xdr:row>
      <xdr:rowOff>157362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A5169281-DC39-B8D7-ACA3-0530EB3B65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47626" y="228600"/>
          <a:ext cx="1352550" cy="69076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66674</xdr:colOff>
      <xdr:row>1</xdr:row>
      <xdr:rowOff>66675</xdr:rowOff>
    </xdr:from>
    <xdr:to>
      <xdr:col>0</xdr:col>
      <xdr:colOff>1390649</xdr:colOff>
      <xdr:row>4</xdr:row>
      <xdr:rowOff>171343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15DFC576-ED2A-B019-C067-FE208E6F9A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4" y="257175"/>
          <a:ext cx="1323975" cy="67616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95250</xdr:rowOff>
    </xdr:from>
    <xdr:to>
      <xdr:col>0</xdr:col>
      <xdr:colOff>1419225</xdr:colOff>
      <xdr:row>4</xdr:row>
      <xdr:rowOff>180868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14110054-9943-75A4-E2E5-E228614E1E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285750"/>
          <a:ext cx="1323975" cy="67616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1</xdr:row>
      <xdr:rowOff>28575</xdr:rowOff>
    </xdr:from>
    <xdr:to>
      <xdr:col>0</xdr:col>
      <xdr:colOff>1484112</xdr:colOff>
      <xdr:row>4</xdr:row>
      <xdr:rowOff>180975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CAEA3A79-7329-0481-AED4-64BF2E53C3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6" y="219075"/>
          <a:ext cx="1417436" cy="7239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52</xdr:row>
      <xdr:rowOff>129268</xdr:rowOff>
    </xdr:from>
    <xdr:ext cx="2571750" cy="1314450"/>
    <xdr:sp macro="" textlink="">
      <xdr:nvSpPr>
        <xdr:cNvPr id="7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600-000007000000}"/>
            </a:ext>
          </a:extLst>
        </xdr:cNvPr>
        <xdr:cNvSpPr/>
      </xdr:nvSpPr>
      <xdr:spPr>
        <a:xfrm>
          <a:off x="0" y="10184947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47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52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57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9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122865</xdr:rowOff>
    </xdr:from>
    <xdr:to>
      <xdr:col>0</xdr:col>
      <xdr:colOff>1381125</xdr:colOff>
      <xdr:row>5</xdr:row>
      <xdr:rowOff>27304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C886EEBA-5B64-22CE-196C-4DC844F8AA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76200" y="31336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114300</xdr:rowOff>
    </xdr:from>
    <xdr:to>
      <xdr:col>0</xdr:col>
      <xdr:colOff>1400175</xdr:colOff>
      <xdr:row>5</xdr:row>
      <xdr:rowOff>18739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4329CDB2-EFAB-4273-BBCB-D4D6FA6C68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30480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87475</xdr:colOff>
      <xdr:row>1</xdr:row>
      <xdr:rowOff>77756</xdr:rowOff>
    </xdr:from>
    <xdr:to>
      <xdr:col>0</xdr:col>
      <xdr:colOff>1392400</xdr:colOff>
      <xdr:row>4</xdr:row>
      <xdr:rowOff>161032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A5488E3-98AB-4436-8D76-AAA3909041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87475" y="272144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66675</xdr:rowOff>
    </xdr:from>
    <xdr:to>
      <xdr:col>0</xdr:col>
      <xdr:colOff>1400175</xdr:colOff>
      <xdr:row>4</xdr:row>
      <xdr:rowOff>161614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E24F59A2-D180-4C72-BAEB-FAA7A9360A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2571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95250</xdr:rowOff>
    </xdr:from>
    <xdr:to>
      <xdr:col>0</xdr:col>
      <xdr:colOff>1381125</xdr:colOff>
      <xdr:row>4</xdr:row>
      <xdr:rowOff>182569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8894DBFD-957B-404A-A4FD-936D085683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76200" y="2857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85725</xdr:rowOff>
    </xdr:from>
    <xdr:to>
      <xdr:col>0</xdr:col>
      <xdr:colOff>1476375</xdr:colOff>
      <xdr:row>4</xdr:row>
      <xdr:rowOff>180664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FDB8FC53-1B0D-42AF-A598-FFACA42E77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27622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114300</xdr:rowOff>
    </xdr:from>
    <xdr:to>
      <xdr:col>0</xdr:col>
      <xdr:colOff>1400175</xdr:colOff>
      <xdr:row>5</xdr:row>
      <xdr:rowOff>18739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C168BB54-52B7-4821-A40E-25B4AB62CE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30480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104775</xdr:rowOff>
    </xdr:from>
    <xdr:to>
      <xdr:col>0</xdr:col>
      <xdr:colOff>1419225</xdr:colOff>
      <xdr:row>5</xdr:row>
      <xdr:rowOff>9214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99609379-CDDF-4D60-B6F5-02C2378103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14300" y="2952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57150</xdr:rowOff>
    </xdr:from>
    <xdr:to>
      <xdr:col>0</xdr:col>
      <xdr:colOff>1409700</xdr:colOff>
      <xdr:row>4</xdr:row>
      <xdr:rowOff>152089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BA6D5EB7-13EA-4DFA-B6D1-73B1239B2D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04775" y="2476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28575</xdr:rowOff>
    </xdr:from>
    <xdr:to>
      <xdr:col>0</xdr:col>
      <xdr:colOff>1428750</xdr:colOff>
      <xdr:row>4</xdr:row>
      <xdr:rowOff>123514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AA46733B-BE5B-4A9E-98DF-5FDF78D464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23825" y="2190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95250</xdr:rowOff>
    </xdr:from>
    <xdr:to>
      <xdr:col>0</xdr:col>
      <xdr:colOff>1390650</xdr:colOff>
      <xdr:row>4</xdr:row>
      <xdr:rowOff>190189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7E42AF5-C559-4D37-A6D4-052F219676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85725" y="2857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47625</xdr:rowOff>
    </xdr:from>
    <xdr:to>
      <xdr:col>0</xdr:col>
      <xdr:colOff>1409700</xdr:colOff>
      <xdr:row>4</xdr:row>
      <xdr:rowOff>142564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41298A2A-3FCD-4060-B4A0-2AA07105C5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04775" y="23812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1"/>
  </sheetPr>
  <dimension ref="A1:K987"/>
  <sheetViews>
    <sheetView showGridLines="0" tabSelected="1" zoomScale="91" zoomScaleNormal="91" workbookViewId="0">
      <selection activeCell="G12" sqref="G12"/>
    </sheetView>
  </sheetViews>
  <sheetFormatPr baseColWidth="10" defaultColWidth="14.42578125" defaultRowHeight="15" customHeight="1" x14ac:dyDescent="0.25"/>
  <cols>
    <col min="1" max="1" width="4.140625" style="98" customWidth="1"/>
    <col min="2" max="2" width="16.28515625" style="242" customWidth="1"/>
    <col min="3" max="5" width="28.5703125" style="98" bestFit="1" customWidth="1"/>
    <col min="6" max="6" width="16.42578125" style="98" bestFit="1" customWidth="1"/>
    <col min="7" max="7" width="17" style="98" customWidth="1"/>
    <col min="8" max="9" width="20.140625" style="98" bestFit="1" customWidth="1"/>
    <col min="10" max="10" width="19" style="98" bestFit="1" customWidth="1"/>
    <col min="11" max="16384" width="14.42578125" style="98"/>
  </cols>
  <sheetData>
    <row r="1" spans="1:11" ht="33" customHeight="1" x14ac:dyDescent="0.25">
      <c r="C1" s="407" t="s">
        <v>431</v>
      </c>
      <c r="D1" s="407"/>
      <c r="E1" s="407"/>
      <c r="F1" s="407"/>
      <c r="G1" s="100"/>
      <c r="H1" s="97"/>
    </row>
    <row r="2" spans="1:11" ht="15.75" x14ac:dyDescent="0.25">
      <c r="B2" s="317"/>
      <c r="C2" s="408" t="s">
        <v>436</v>
      </c>
      <c r="D2" s="408"/>
      <c r="E2" s="408"/>
      <c r="F2" s="408"/>
      <c r="G2" s="101"/>
      <c r="H2" s="97"/>
    </row>
    <row r="3" spans="1:11" ht="16.5" customHeight="1" thickBot="1" x14ac:dyDescent="0.3">
      <c r="B3" s="318"/>
      <c r="C3" s="409" t="s">
        <v>139</v>
      </c>
      <c r="D3" s="409"/>
      <c r="E3" s="409"/>
      <c r="F3" s="409"/>
      <c r="G3" s="97"/>
      <c r="H3" s="97"/>
    </row>
    <row r="4" spans="1:11" ht="24" customHeight="1" x14ac:dyDescent="0.25">
      <c r="A4" s="417" t="s">
        <v>128</v>
      </c>
      <c r="B4" s="418"/>
      <c r="C4" s="421" t="s">
        <v>409</v>
      </c>
      <c r="D4" s="422"/>
      <c r="E4" s="422"/>
      <c r="F4" s="423"/>
    </row>
    <row r="5" spans="1:11" ht="19.5" thickBot="1" x14ac:dyDescent="0.3">
      <c r="A5" s="419"/>
      <c r="B5" s="420"/>
      <c r="C5" s="122" t="s">
        <v>247</v>
      </c>
      <c r="D5" s="123" t="s">
        <v>5</v>
      </c>
      <c r="E5" s="123" t="s">
        <v>3</v>
      </c>
      <c r="F5" s="124" t="s">
        <v>349</v>
      </c>
    </row>
    <row r="6" spans="1:11" ht="19.5" thickBot="1" x14ac:dyDescent="0.3">
      <c r="A6" s="411" t="s">
        <v>129</v>
      </c>
      <c r="B6" s="412"/>
      <c r="C6" s="125">
        <f>SUM(C7:C15)</f>
        <v>14775493021</v>
      </c>
      <c r="D6" s="125">
        <f t="shared" ref="D6:E6" si="0">SUM(D7:D15)</f>
        <v>12827820867</v>
      </c>
      <c r="E6" s="125">
        <f t="shared" si="0"/>
        <v>8831519883.7699986</v>
      </c>
      <c r="F6" s="126">
        <f t="shared" ref="F6:F15" si="1">E6/D6</f>
        <v>0.68846610623394189</v>
      </c>
    </row>
    <row r="7" spans="1:11" ht="20.25" customHeight="1" x14ac:dyDescent="0.25">
      <c r="A7" s="102">
        <v>1</v>
      </c>
      <c r="B7" s="275" t="s">
        <v>8</v>
      </c>
      <c r="C7" s="138">
        <f>MINEDUC!E18</f>
        <v>3631201903</v>
      </c>
      <c r="D7" s="138">
        <f>MINEDUC!F18</f>
        <v>3579614524</v>
      </c>
      <c r="E7" s="138">
        <f>MINEDUC!G18</f>
        <v>3198413016.5399995</v>
      </c>
      <c r="F7" s="606">
        <f t="shared" si="1"/>
        <v>0.89350766544716353</v>
      </c>
    </row>
    <row r="8" spans="1:11" ht="21.75" customHeight="1" x14ac:dyDescent="0.25">
      <c r="A8" s="102">
        <v>2</v>
      </c>
      <c r="B8" s="273" t="s">
        <v>9</v>
      </c>
      <c r="C8" s="138">
        <f>MSPAS!E30</f>
        <v>2269507555</v>
      </c>
      <c r="D8" s="139">
        <f>MSPAS!F30</f>
        <v>2330803154</v>
      </c>
      <c r="E8" s="139">
        <f>MSPAS!G30</f>
        <v>1506500355.7500002</v>
      </c>
      <c r="F8" s="607">
        <f t="shared" si="1"/>
        <v>0.64634388071966731</v>
      </c>
    </row>
    <row r="9" spans="1:11" ht="21.75" customHeight="1" x14ac:dyDescent="0.25">
      <c r="A9" s="102">
        <v>3</v>
      </c>
      <c r="B9" s="274" t="s">
        <v>50</v>
      </c>
      <c r="C9" s="138">
        <f>MINTRAB!E16</f>
        <v>2121101187</v>
      </c>
      <c r="D9" s="140">
        <f>MINTRAB!F16</f>
        <v>1626213091</v>
      </c>
      <c r="E9" s="140">
        <f>MINTRAB!G16</f>
        <v>1275619112.6900001</v>
      </c>
      <c r="F9" s="120">
        <f>E9/D9</f>
        <v>0.78441080061997859</v>
      </c>
    </row>
    <row r="10" spans="1:11" ht="21.75" customHeight="1" x14ac:dyDescent="0.25">
      <c r="A10" s="102">
        <v>4</v>
      </c>
      <c r="B10" s="273" t="s">
        <v>12</v>
      </c>
      <c r="C10" s="138">
        <f>MINECO!E13</f>
        <v>347230000</v>
      </c>
      <c r="D10" s="139">
        <f>MINECO!F13</f>
        <v>37382062</v>
      </c>
      <c r="E10" s="139">
        <f>MINECO!G13</f>
        <v>18326753.129999999</v>
      </c>
      <c r="F10" s="243">
        <f t="shared" si="1"/>
        <v>0.49025527618032411</v>
      </c>
    </row>
    <row r="11" spans="1:11" ht="20.25" customHeight="1" x14ac:dyDescent="0.25">
      <c r="A11" s="102">
        <v>5</v>
      </c>
      <c r="B11" s="273" t="s">
        <v>13</v>
      </c>
      <c r="C11" s="138">
        <f>MAGA!E29</f>
        <v>1806985904</v>
      </c>
      <c r="D11" s="139">
        <f>MAGA!F29</f>
        <v>1224902919</v>
      </c>
      <c r="E11" s="139">
        <f>MAGA!G29</f>
        <v>615494024.03000009</v>
      </c>
      <c r="F11" s="243">
        <f t="shared" si="1"/>
        <v>0.50248392299732947</v>
      </c>
    </row>
    <row r="12" spans="1:11" ht="20.25" customHeight="1" x14ac:dyDescent="0.25">
      <c r="A12" s="102">
        <v>6</v>
      </c>
      <c r="B12" s="273" t="s">
        <v>368</v>
      </c>
      <c r="C12" s="138">
        <f>CIV!E21</f>
        <v>3059488280</v>
      </c>
      <c r="D12" s="139">
        <f>CIV!F21</f>
        <v>2507734585</v>
      </c>
      <c r="E12" s="139">
        <f>CIV!G21</f>
        <v>1217854498.0799999</v>
      </c>
      <c r="F12" s="243">
        <f t="shared" si="1"/>
        <v>0.48563931181736281</v>
      </c>
    </row>
    <row r="13" spans="1:11" ht="20.25" customHeight="1" x14ac:dyDescent="0.25">
      <c r="A13" s="102">
        <v>7</v>
      </c>
      <c r="B13" s="273" t="s">
        <v>398</v>
      </c>
      <c r="C13" s="138">
        <f>MCD!E16</f>
        <v>173215682</v>
      </c>
      <c r="D13" s="138">
        <f>MCD!F16</f>
        <v>181847255</v>
      </c>
      <c r="E13" s="138">
        <f>MCD!G16</f>
        <v>49942953.399999999</v>
      </c>
      <c r="F13" s="243">
        <f t="shared" si="1"/>
        <v>0.27464232770519409</v>
      </c>
    </row>
    <row r="14" spans="1:11" ht="20.25" customHeight="1" x14ac:dyDescent="0.3">
      <c r="A14" s="102">
        <v>8</v>
      </c>
      <c r="B14" s="273" t="s">
        <v>14</v>
      </c>
      <c r="C14" s="138">
        <f>MARN!E12</f>
        <v>25898435</v>
      </c>
      <c r="D14" s="139">
        <f>MARN!F12</f>
        <v>23196272</v>
      </c>
      <c r="E14" s="139">
        <f>MARN!G12</f>
        <v>15571202.129999999</v>
      </c>
      <c r="F14" s="243">
        <f t="shared" si="1"/>
        <v>0.67128037341517632</v>
      </c>
      <c r="G14" s="99"/>
    </row>
    <row r="15" spans="1:11" ht="20.25" customHeight="1" thickBot="1" x14ac:dyDescent="0.3">
      <c r="A15" s="102">
        <v>9</v>
      </c>
      <c r="B15" s="273" t="s">
        <v>37</v>
      </c>
      <c r="C15" s="138">
        <f>'MIDES '!E23</f>
        <v>1340864075</v>
      </c>
      <c r="D15" s="139">
        <f>'MIDES '!F23</f>
        <v>1316127005</v>
      </c>
      <c r="E15" s="139">
        <f>'MIDES '!G23</f>
        <v>933797968.0200001</v>
      </c>
      <c r="F15" s="243">
        <f t="shared" si="1"/>
        <v>0.70950445091733383</v>
      </c>
    </row>
    <row r="16" spans="1:11" ht="20.25" customHeight="1" thickBot="1" x14ac:dyDescent="0.3">
      <c r="A16" s="411" t="s">
        <v>130</v>
      </c>
      <c r="B16" s="413"/>
      <c r="C16" s="136">
        <f>SUM(C17:C20)</f>
        <v>370782122</v>
      </c>
      <c r="D16" s="136">
        <f t="shared" ref="D16:E16" si="2">SUM(D17:D20)</f>
        <v>366407129</v>
      </c>
      <c r="E16" s="136">
        <f t="shared" si="2"/>
        <v>258900789.02999997</v>
      </c>
      <c r="F16" s="126">
        <f t="shared" ref="F16:F22" si="3">E16/D16</f>
        <v>0.70659320886193777</v>
      </c>
      <c r="I16" s="278"/>
      <c r="J16" s="278"/>
      <c r="K16" s="325"/>
    </row>
    <row r="17" spans="1:11" ht="20.25" customHeight="1" x14ac:dyDescent="0.25">
      <c r="A17" s="261">
        <v>10</v>
      </c>
      <c r="B17" s="277" t="s">
        <v>15</v>
      </c>
      <c r="C17" s="260">
        <f>SCEP!E13</f>
        <v>4330310</v>
      </c>
      <c r="D17" s="259">
        <f>SCEP!F13</f>
        <v>4175300</v>
      </c>
      <c r="E17" s="259">
        <f>SCEP!G13</f>
        <v>3412977.0100000002</v>
      </c>
      <c r="F17" s="262">
        <f t="shared" si="3"/>
        <v>0.81742078653030925</v>
      </c>
      <c r="H17" s="278"/>
      <c r="I17" s="278"/>
      <c r="J17" s="278"/>
      <c r="K17" s="325"/>
    </row>
    <row r="18" spans="1:11" ht="20.25" customHeight="1" x14ac:dyDescent="0.25">
      <c r="A18" s="102">
        <v>11</v>
      </c>
      <c r="B18" s="275" t="s">
        <v>16</v>
      </c>
      <c r="C18" s="138">
        <f>SBS!E16</f>
        <v>117912731</v>
      </c>
      <c r="D18" s="138">
        <f>SBS!F16</f>
        <v>107436777</v>
      </c>
      <c r="E18" s="138">
        <f>SBS!G16</f>
        <v>69208890.159999996</v>
      </c>
      <c r="F18" s="127">
        <f t="shared" si="3"/>
        <v>0.64418248659860666</v>
      </c>
      <c r="I18" s="278"/>
      <c r="J18" s="278"/>
      <c r="K18" s="325"/>
    </row>
    <row r="19" spans="1:11" ht="20.25" customHeight="1" x14ac:dyDescent="0.25">
      <c r="A19" s="104">
        <v>12</v>
      </c>
      <c r="B19" s="276" t="s">
        <v>17</v>
      </c>
      <c r="C19" s="141">
        <f>SOSEP!E13</f>
        <v>183481081</v>
      </c>
      <c r="D19" s="141">
        <f>SOSEP!F13</f>
        <v>188058142</v>
      </c>
      <c r="E19" s="141">
        <f>SOSEP!G13</f>
        <v>136547015.90000001</v>
      </c>
      <c r="F19" s="120">
        <f t="shared" si="3"/>
        <v>0.72608935964070098</v>
      </c>
      <c r="H19" s="329"/>
      <c r="I19" s="329"/>
    </row>
    <row r="20" spans="1:11" ht="20.25" customHeight="1" thickBot="1" x14ac:dyDescent="0.3">
      <c r="A20" s="261">
        <v>13</v>
      </c>
      <c r="B20" s="277" t="s">
        <v>18</v>
      </c>
      <c r="C20" s="260">
        <f>SESAN!E15</f>
        <v>65058000</v>
      </c>
      <c r="D20" s="259">
        <f>SESAN!F15</f>
        <v>66736910</v>
      </c>
      <c r="E20" s="259">
        <f>SESAN!G15</f>
        <v>49731905.959999993</v>
      </c>
      <c r="F20" s="262">
        <f t="shared" si="3"/>
        <v>0.74519341635685554</v>
      </c>
    </row>
    <row r="21" spans="1:11" ht="20.25" customHeight="1" thickBot="1" x14ac:dyDescent="0.3">
      <c r="A21" s="414" t="s">
        <v>131</v>
      </c>
      <c r="B21" s="415"/>
      <c r="C21" s="136">
        <f>SUM(C22:C26)</f>
        <v>467383935</v>
      </c>
      <c r="D21" s="136">
        <f t="shared" ref="D21:E21" si="4">SUM(D22:D26)</f>
        <v>542822783.30999994</v>
      </c>
      <c r="E21" s="136">
        <f t="shared" si="4"/>
        <v>277640449.36000001</v>
      </c>
      <c r="F21" s="126">
        <f t="shared" si="3"/>
        <v>0.51147530629981441</v>
      </c>
    </row>
    <row r="22" spans="1:11" ht="20.25" customHeight="1" x14ac:dyDescent="0.25">
      <c r="A22" s="102">
        <v>14</v>
      </c>
      <c r="B22" s="275" t="s">
        <v>19</v>
      </c>
      <c r="C22" s="138">
        <f>ICTA!E15</f>
        <v>33000000</v>
      </c>
      <c r="D22" s="138">
        <f>ICTA!F15</f>
        <v>33000000</v>
      </c>
      <c r="E22" s="138">
        <f>ICTA!G15</f>
        <v>25562017.34</v>
      </c>
      <c r="F22" s="127">
        <f t="shared" si="3"/>
        <v>0.77460658606060606</v>
      </c>
    </row>
    <row r="23" spans="1:11" ht="20.25" customHeight="1" x14ac:dyDescent="0.25">
      <c r="A23" s="103">
        <v>15</v>
      </c>
      <c r="B23" s="273" t="s">
        <v>20</v>
      </c>
      <c r="C23" s="139">
        <f>INFOM!E14</f>
        <v>74627033</v>
      </c>
      <c r="D23" s="139">
        <f>INFOM!F14</f>
        <v>73729406</v>
      </c>
      <c r="E23" s="139">
        <f>INFOM!G14</f>
        <v>28562530.169999998</v>
      </c>
      <c r="F23" s="127">
        <f t="shared" ref="F23:F26" si="5">E23/D23</f>
        <v>0.3873967216011478</v>
      </c>
    </row>
    <row r="24" spans="1:11" ht="20.25" customHeight="1" x14ac:dyDescent="0.25">
      <c r="A24" s="104">
        <v>16</v>
      </c>
      <c r="B24" s="276" t="s">
        <v>22</v>
      </c>
      <c r="C24" s="141">
        <f>'FONTIERRAS '!E13</f>
        <v>79789770</v>
      </c>
      <c r="D24" s="141">
        <f>'FONTIERRAS '!F13</f>
        <v>80295688.310000002</v>
      </c>
      <c r="E24" s="141">
        <f>'FONTIERRAS '!G13</f>
        <v>32748357.010000002</v>
      </c>
      <c r="F24" s="127">
        <f>E24/D24</f>
        <v>0.40784701768253639</v>
      </c>
    </row>
    <row r="25" spans="1:11" ht="20.25" customHeight="1" x14ac:dyDescent="0.25">
      <c r="A25" s="103">
        <v>17</v>
      </c>
      <c r="B25" s="273" t="s">
        <v>132</v>
      </c>
      <c r="C25" s="139">
        <f>CONALFA!E12</f>
        <v>260467132</v>
      </c>
      <c r="D25" s="139">
        <f>CONALFA!F12</f>
        <v>336297689</v>
      </c>
      <c r="E25" s="139">
        <f>CONALFA!G12</f>
        <v>179433451.60999998</v>
      </c>
      <c r="F25" s="127">
        <f t="shared" si="5"/>
        <v>0.53355541081342361</v>
      </c>
      <c r="H25" s="268"/>
    </row>
    <row r="26" spans="1:11" ht="20.25" customHeight="1" thickBot="1" x14ac:dyDescent="0.3">
      <c r="A26" s="103">
        <v>18</v>
      </c>
      <c r="B26" s="273" t="s">
        <v>21</v>
      </c>
      <c r="C26" s="139">
        <f>INDECA!E12</f>
        <v>19500000</v>
      </c>
      <c r="D26" s="139">
        <f>INDECA!F12</f>
        <v>19500000</v>
      </c>
      <c r="E26" s="139">
        <f>INDECA!G12</f>
        <v>11334093.23</v>
      </c>
      <c r="F26" s="127">
        <f t="shared" si="5"/>
        <v>0.58123555025641027</v>
      </c>
      <c r="H26" s="278"/>
    </row>
    <row r="27" spans="1:11" ht="21.75" thickBot="1" x14ac:dyDescent="0.3">
      <c r="A27" s="416" t="s">
        <v>23</v>
      </c>
      <c r="B27" s="413"/>
      <c r="C27" s="137">
        <f>+C6+C16+C21</f>
        <v>15613659078</v>
      </c>
      <c r="D27" s="137">
        <f t="shared" ref="D27:E27" si="6">+D6+D16+D21</f>
        <v>13737050779.309999</v>
      </c>
      <c r="E27" s="137">
        <f t="shared" si="6"/>
        <v>9368061122.1599998</v>
      </c>
      <c r="F27" s="121">
        <f>+E27/D27</f>
        <v>0.68195577585471734</v>
      </c>
      <c r="H27" s="278"/>
    </row>
    <row r="28" spans="1:11" x14ac:dyDescent="0.25">
      <c r="A28" s="145" t="s">
        <v>432</v>
      </c>
      <c r="B28" s="241"/>
      <c r="C28" s="145"/>
      <c r="H28" s="278"/>
    </row>
    <row r="29" spans="1:11" x14ac:dyDescent="0.25">
      <c r="A29" s="410"/>
      <c r="B29" s="410"/>
      <c r="C29" s="410"/>
      <c r="D29" s="410"/>
      <c r="E29" s="410"/>
      <c r="F29" s="410"/>
    </row>
    <row r="30" spans="1:11" ht="15.75" customHeight="1" x14ac:dyDescent="0.25">
      <c r="C30" s="267"/>
      <c r="D30" s="267"/>
      <c r="E30" s="267"/>
    </row>
    <row r="31" spans="1:11" ht="15.75" customHeight="1" x14ac:dyDescent="0.25">
      <c r="C31" s="267"/>
      <c r="D31" s="267"/>
      <c r="E31" s="267"/>
    </row>
    <row r="32" spans="1:11" ht="15.75" customHeight="1" x14ac:dyDescent="0.25">
      <c r="D32" s="278"/>
      <c r="E32" s="278"/>
      <c r="F32" s="325"/>
    </row>
    <row r="33" spans="4:6" ht="15.75" customHeight="1" x14ac:dyDescent="0.25">
      <c r="D33" s="278"/>
      <c r="E33" s="278"/>
      <c r="F33" s="325"/>
    </row>
    <row r="34" spans="4:6" ht="15.75" customHeight="1" x14ac:dyDescent="0.25">
      <c r="D34" s="278"/>
      <c r="E34" s="278"/>
      <c r="F34" s="325"/>
    </row>
    <row r="35" spans="4:6" ht="15.75" customHeight="1" x14ac:dyDescent="0.25">
      <c r="D35" s="329"/>
      <c r="E35" s="329"/>
      <c r="F35" s="325"/>
    </row>
    <row r="36" spans="4:6" ht="15.75" customHeight="1" x14ac:dyDescent="0.25"/>
    <row r="37" spans="4:6" ht="15.75" customHeight="1" x14ac:dyDescent="0.25">
      <c r="D37" s="375"/>
    </row>
    <row r="38" spans="4:6" ht="15.75" customHeight="1" x14ac:dyDescent="0.25"/>
    <row r="39" spans="4:6" ht="15.75" customHeight="1" x14ac:dyDescent="0.25"/>
    <row r="40" spans="4:6" ht="15.75" customHeight="1" x14ac:dyDescent="0.25"/>
    <row r="41" spans="4:6" ht="15.75" customHeight="1" x14ac:dyDescent="0.25"/>
    <row r="42" spans="4:6" ht="15.75" customHeight="1" x14ac:dyDescent="0.25"/>
    <row r="43" spans="4:6" ht="15.75" customHeight="1" x14ac:dyDescent="0.25"/>
    <row r="44" spans="4:6" ht="15.75" customHeight="1" x14ac:dyDescent="0.25"/>
    <row r="45" spans="4:6" ht="15.75" customHeight="1" x14ac:dyDescent="0.25"/>
    <row r="46" spans="4:6" ht="15.75" customHeight="1" x14ac:dyDescent="0.25"/>
    <row r="47" spans="4:6" ht="15.75" customHeight="1" x14ac:dyDescent="0.25"/>
    <row r="48" spans="4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</sheetData>
  <mergeCells count="10">
    <mergeCell ref="C1:F1"/>
    <mergeCell ref="C2:F2"/>
    <mergeCell ref="C3:F3"/>
    <mergeCell ref="A29:F29"/>
    <mergeCell ref="A6:B6"/>
    <mergeCell ref="A16:B16"/>
    <mergeCell ref="A21:B21"/>
    <mergeCell ref="A27:B27"/>
    <mergeCell ref="A4:B5"/>
    <mergeCell ref="C4:F4"/>
  </mergeCells>
  <hyperlinks>
    <hyperlink ref="B7" location="MINEDUC!A1" display="MINEDUC"/>
    <hyperlink ref="B10" location="MINECO!A1" display="MINECO"/>
    <hyperlink ref="B11" location="MAGA!A1" display="MAGA"/>
    <hyperlink ref="B12" location="'MICIVI '!A1" display="CIV"/>
    <hyperlink ref="B17" location="SCEP!A1" display="SCEP"/>
    <hyperlink ref="B18" location="SBS!A1" display="SBS"/>
    <hyperlink ref="B19" location="SOSEP!A1" display="SOSEP"/>
    <hyperlink ref="B20" location="SESAN!A1" display="SESAN"/>
    <hyperlink ref="B22" location="ICTA!A1" display="ICTA"/>
    <hyperlink ref="B23" location="INFOM!A1" display="INFOM"/>
    <hyperlink ref="B25" location="CONALFA!A1" display="CONALFA "/>
    <hyperlink ref="B26" location="INDECA!A1" display="INDECA"/>
    <hyperlink ref="B24" location="'FONTIERRAS '!A1" display="FONTIERRAS"/>
    <hyperlink ref="B14" location="MARN!A1" display="MARN"/>
    <hyperlink ref="B15" location="'MIDES '!A1" display="MIDES"/>
    <hyperlink ref="B9" location="MINTRAB!A1" display="MINTRAB"/>
    <hyperlink ref="B8" location="MSPAS!A1" display="MSPAS"/>
    <hyperlink ref="B13" location="MICUDE!A1" display="MICUDE"/>
  </hyperlinks>
  <printOptions horizontalCentered="1" verticalCentered="1"/>
  <pageMargins left="3.937007874015748E-2" right="0.23622047244094491" top="0.55118110236220474" bottom="0.35433070866141736" header="0.31496062992125984" footer="0.31496062992125984"/>
  <pageSetup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2E75B5"/>
  </sheetPr>
  <dimension ref="A2:H1006"/>
  <sheetViews>
    <sheetView showGridLines="0" topLeftCell="A8" zoomScaleNormal="100" zoomScaleSheetLayoutView="100" workbookViewId="0">
      <selection activeCell="A19" sqref="A19"/>
    </sheetView>
  </sheetViews>
  <sheetFormatPr baseColWidth="10" defaultColWidth="14.42578125" defaultRowHeight="15" customHeight="1" x14ac:dyDescent="0.25"/>
  <cols>
    <col min="1" max="1" width="33.28515625" bestFit="1" customWidth="1"/>
    <col min="2" max="2" width="14.85546875" customWidth="1"/>
    <col min="3" max="3" width="16.7109375" bestFit="1" customWidth="1"/>
    <col min="4" max="4" width="48.42578125" customWidth="1"/>
    <col min="5" max="6" width="18.7109375" bestFit="1" customWidth="1"/>
    <col min="7" max="7" width="19.5703125" customWidth="1"/>
    <col min="8" max="8" width="11.42578125" style="3" customWidth="1"/>
    <col min="9" max="9" width="15.28515625" customWidth="1"/>
    <col min="10" max="18" width="10.7109375" customWidth="1"/>
  </cols>
  <sheetData>
    <row r="2" spans="1:8" ht="15" customHeight="1" x14ac:dyDescent="0.25">
      <c r="A2" s="426" t="s">
        <v>412</v>
      </c>
      <c r="B2" s="426"/>
      <c r="C2" s="426"/>
      <c r="D2" s="426"/>
      <c r="E2" s="426"/>
      <c r="F2" s="426"/>
      <c r="G2" s="426"/>
      <c r="H2" s="426"/>
    </row>
    <row r="3" spans="1:8" ht="15" customHeight="1" x14ac:dyDescent="0.25">
      <c r="A3" s="427" t="s">
        <v>437</v>
      </c>
      <c r="B3" s="427"/>
      <c r="C3" s="427"/>
      <c r="D3" s="427"/>
      <c r="E3" s="427"/>
      <c r="F3" s="427"/>
      <c r="G3" s="427"/>
      <c r="H3" s="427"/>
    </row>
    <row r="4" spans="1:8" ht="15" customHeight="1" x14ac:dyDescent="0.25">
      <c r="H4"/>
    </row>
    <row r="5" spans="1:8" ht="15" customHeight="1" x14ac:dyDescent="0.25">
      <c r="H5"/>
    </row>
    <row r="6" spans="1:8" ht="19.5" customHeight="1" x14ac:dyDescent="0.25">
      <c r="A6" s="428" t="s">
        <v>342</v>
      </c>
      <c r="B6" s="428"/>
      <c r="C6" s="428"/>
      <c r="D6" s="428"/>
      <c r="E6" s="428"/>
      <c r="F6" s="428"/>
      <c r="G6" s="428"/>
      <c r="H6" s="428"/>
    </row>
    <row r="7" spans="1:8" ht="15" customHeight="1" thickBot="1" x14ac:dyDescent="0.3">
      <c r="H7"/>
    </row>
    <row r="8" spans="1:8" ht="15.75" x14ac:dyDescent="0.25">
      <c r="A8" s="429" t="s">
        <v>0</v>
      </c>
      <c r="B8" s="436" t="s">
        <v>291</v>
      </c>
      <c r="C8" s="436" t="s">
        <v>292</v>
      </c>
      <c r="D8" s="434" t="s">
        <v>1</v>
      </c>
      <c r="E8" s="431" t="s">
        <v>2</v>
      </c>
      <c r="F8" s="432"/>
      <c r="G8" s="431" t="s">
        <v>135</v>
      </c>
      <c r="H8" s="433"/>
    </row>
    <row r="9" spans="1:8" ht="38.25" customHeight="1" thickBot="1" x14ac:dyDescent="0.3">
      <c r="A9" s="430"/>
      <c r="B9" s="437"/>
      <c r="C9" s="437"/>
      <c r="D9" s="435"/>
      <c r="E9" s="173" t="s">
        <v>4</v>
      </c>
      <c r="F9" s="173" t="s">
        <v>5</v>
      </c>
      <c r="G9" s="173" t="s">
        <v>6</v>
      </c>
      <c r="H9" s="174" t="s">
        <v>7</v>
      </c>
    </row>
    <row r="10" spans="1:8" ht="48.75" customHeight="1" thickBot="1" x14ac:dyDescent="0.3">
      <c r="A10" s="340" t="s">
        <v>222</v>
      </c>
      <c r="B10" s="341" t="s">
        <v>293</v>
      </c>
      <c r="C10" s="342" t="s">
        <v>294</v>
      </c>
      <c r="D10" s="369" t="s">
        <v>223</v>
      </c>
      <c r="E10" s="343">
        <v>1896550</v>
      </c>
      <c r="F10" s="343">
        <v>1896550</v>
      </c>
      <c r="G10" s="343">
        <v>1433018.14</v>
      </c>
      <c r="H10" s="344">
        <f>G10/F10</f>
        <v>0.75559206981097249</v>
      </c>
    </row>
    <row r="11" spans="1:8" ht="45.75" thickBot="1" x14ac:dyDescent="0.3">
      <c r="A11" s="340" t="s">
        <v>224</v>
      </c>
      <c r="B11" s="341" t="s">
        <v>295</v>
      </c>
      <c r="C11" s="342" t="s">
        <v>296</v>
      </c>
      <c r="D11" s="369" t="s">
        <v>225</v>
      </c>
      <c r="E11" s="343">
        <v>2726550</v>
      </c>
      <c r="F11" s="343">
        <v>2726550</v>
      </c>
      <c r="G11" s="343">
        <v>1905201.8</v>
      </c>
      <c r="H11" s="344">
        <f t="shared" ref="H11:H18" si="0">G11/F11</f>
        <v>0.69875916451192899</v>
      </c>
    </row>
    <row r="12" spans="1:8" ht="36.75" customHeight="1" thickBot="1" x14ac:dyDescent="0.3">
      <c r="A12" s="340" t="s">
        <v>226</v>
      </c>
      <c r="B12" s="341" t="s">
        <v>297</v>
      </c>
      <c r="C12" s="342" t="s">
        <v>298</v>
      </c>
      <c r="D12" s="369" t="s">
        <v>227</v>
      </c>
      <c r="E12" s="343">
        <v>53560255</v>
      </c>
      <c r="F12" s="343">
        <v>51249652</v>
      </c>
      <c r="G12" s="343">
        <v>15877095.779999999</v>
      </c>
      <c r="H12" s="344">
        <f t="shared" si="0"/>
        <v>0.30979909444068027</v>
      </c>
    </row>
    <row r="13" spans="1:8" ht="41.25" customHeight="1" x14ac:dyDescent="0.25">
      <c r="A13" s="252" t="s">
        <v>228</v>
      </c>
      <c r="B13" s="438" t="s">
        <v>299</v>
      </c>
      <c r="C13" s="438" t="s">
        <v>298</v>
      </c>
      <c r="D13" s="313" t="s">
        <v>140</v>
      </c>
      <c r="E13" s="253">
        <v>133685548</v>
      </c>
      <c r="F13" s="253">
        <v>198157090</v>
      </c>
      <c r="G13" s="253">
        <v>10708852.710000001</v>
      </c>
      <c r="H13" s="254">
        <f t="shared" si="0"/>
        <v>5.4042238458386731E-2</v>
      </c>
    </row>
    <row r="14" spans="1:8" ht="34.5" customHeight="1" x14ac:dyDescent="0.25">
      <c r="A14" s="198" t="s">
        <v>229</v>
      </c>
      <c r="B14" s="439"/>
      <c r="C14" s="439"/>
      <c r="D14" s="314" t="s">
        <v>10</v>
      </c>
      <c r="E14" s="171">
        <v>644977080</v>
      </c>
      <c r="F14" s="171">
        <v>604437846</v>
      </c>
      <c r="G14" s="171">
        <v>565059158.58000004</v>
      </c>
      <c r="H14" s="172">
        <f t="shared" si="0"/>
        <v>0.93485072504874234</v>
      </c>
    </row>
    <row r="15" spans="1:8" ht="22.5" customHeight="1" x14ac:dyDescent="0.25">
      <c r="A15" s="198" t="s">
        <v>230</v>
      </c>
      <c r="B15" s="439"/>
      <c r="C15" s="439"/>
      <c r="D15" s="314" t="s">
        <v>11</v>
      </c>
      <c r="E15" s="171">
        <v>2427416560</v>
      </c>
      <c r="F15" s="171">
        <v>2339144371</v>
      </c>
      <c r="G15" s="171">
        <v>2241338222.1900001</v>
      </c>
      <c r="H15" s="172">
        <f t="shared" si="0"/>
        <v>0.95818721151948938</v>
      </c>
    </row>
    <row r="16" spans="1:8" ht="31.5" x14ac:dyDescent="0.25">
      <c r="A16" s="198" t="s">
        <v>366</v>
      </c>
      <c r="B16" s="439"/>
      <c r="C16" s="439"/>
      <c r="D16" s="314" t="s">
        <v>359</v>
      </c>
      <c r="E16" s="171">
        <v>322470000</v>
      </c>
      <c r="F16" s="171">
        <v>328333499</v>
      </c>
      <c r="G16" s="171">
        <v>311954497.37</v>
      </c>
      <c r="H16" s="172">
        <f t="shared" si="0"/>
        <v>0.95011474101824744</v>
      </c>
    </row>
    <row r="17" spans="1:8" ht="32.25" thickBot="1" x14ac:dyDescent="0.3">
      <c r="A17" s="255" t="s">
        <v>367</v>
      </c>
      <c r="B17" s="440"/>
      <c r="C17" s="440"/>
      <c r="D17" s="315" t="s">
        <v>360</v>
      </c>
      <c r="E17" s="256">
        <v>44469360</v>
      </c>
      <c r="F17" s="256">
        <v>53668966</v>
      </c>
      <c r="G17" s="257">
        <v>50136969.969999999</v>
      </c>
      <c r="H17" s="258">
        <f t="shared" si="0"/>
        <v>0.93418922902297019</v>
      </c>
    </row>
    <row r="18" spans="1:8" ht="26.25" customHeight="1" thickBot="1" x14ac:dyDescent="0.3">
      <c r="A18" s="424" t="s">
        <v>23</v>
      </c>
      <c r="B18" s="425"/>
      <c r="C18" s="425"/>
      <c r="D18" s="425"/>
      <c r="E18" s="316">
        <f>SUM(E10:E17)</f>
        <v>3631201903</v>
      </c>
      <c r="F18" s="316">
        <f t="shared" ref="F18:G18" si="1">SUM(F10:F17)</f>
        <v>3579614524</v>
      </c>
      <c r="G18" s="316">
        <f t="shared" si="1"/>
        <v>3198413016.5399995</v>
      </c>
      <c r="H18" s="251">
        <f t="shared" si="0"/>
        <v>0.89350766544716353</v>
      </c>
    </row>
    <row r="19" spans="1:8" ht="15.75" x14ac:dyDescent="0.25">
      <c r="A19" s="86" t="s">
        <v>411</v>
      </c>
      <c r="C19" s="86"/>
      <c r="D19" s="87"/>
      <c r="E19" s="14"/>
      <c r="F19" s="14"/>
      <c r="G19" s="14"/>
      <c r="H19" s="47"/>
    </row>
    <row r="20" spans="1:8" x14ac:dyDescent="0.25">
      <c r="D20" s="1"/>
      <c r="E20" s="2"/>
      <c r="F20" s="2"/>
    </row>
    <row r="21" spans="1:8" x14ac:dyDescent="0.25">
      <c r="D21" s="1"/>
      <c r="E21" s="2"/>
      <c r="F21" s="2"/>
    </row>
    <row r="22" spans="1:8" x14ac:dyDescent="0.25">
      <c r="D22" s="1"/>
      <c r="E22" s="2"/>
      <c r="F22" s="2"/>
    </row>
    <row r="23" spans="1:8" x14ac:dyDescent="0.25">
      <c r="D23" s="1"/>
      <c r="E23" s="2"/>
      <c r="F23" s="2"/>
    </row>
    <row r="24" spans="1:8" x14ac:dyDescent="0.25">
      <c r="D24" s="1"/>
      <c r="E24" s="2"/>
      <c r="F24" s="2"/>
    </row>
    <row r="25" spans="1:8" x14ac:dyDescent="0.25">
      <c r="D25" s="1"/>
      <c r="E25" s="2"/>
      <c r="F25" s="2"/>
    </row>
    <row r="26" spans="1:8" x14ac:dyDescent="0.25">
      <c r="D26" s="1"/>
      <c r="E26" s="2"/>
      <c r="F26" s="2"/>
    </row>
    <row r="27" spans="1:8" ht="15.75" customHeight="1" x14ac:dyDescent="0.25">
      <c r="D27" s="1"/>
      <c r="E27" s="2"/>
      <c r="F27" s="2"/>
    </row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</sheetData>
  <mergeCells count="12">
    <mergeCell ref="A18:D18"/>
    <mergeCell ref="A2:H2"/>
    <mergeCell ref="A3:H3"/>
    <mergeCell ref="A6:H6"/>
    <mergeCell ref="A8:A9"/>
    <mergeCell ref="E8:F8"/>
    <mergeCell ref="G8:H8"/>
    <mergeCell ref="D8:D9"/>
    <mergeCell ref="B8:B9"/>
    <mergeCell ref="C8:C9"/>
    <mergeCell ref="B13:B17"/>
    <mergeCell ref="C13:C17"/>
  </mergeCells>
  <printOptions horizontalCentered="1"/>
  <pageMargins left="0.11811023622047245" right="0.31496062992125984" top="0.98425196850393704" bottom="0.74803149606299213" header="0" footer="0"/>
  <pageSetup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2E75B5"/>
  </sheetPr>
  <dimension ref="A2:J802"/>
  <sheetViews>
    <sheetView showGridLines="0" topLeftCell="B23" zoomScaleNormal="100" zoomScaleSheetLayoutView="100" workbookViewId="0">
      <selection activeCell="H32" sqref="H32"/>
    </sheetView>
  </sheetViews>
  <sheetFormatPr baseColWidth="10" defaultColWidth="14.42578125" defaultRowHeight="15" customHeight="1" x14ac:dyDescent="0.25"/>
  <cols>
    <col min="1" max="1" width="33.42578125" customWidth="1"/>
    <col min="2" max="2" width="20.7109375" customWidth="1"/>
    <col min="3" max="3" width="20.42578125" customWidth="1"/>
    <col min="4" max="4" width="57.85546875" customWidth="1"/>
    <col min="5" max="5" width="20.28515625" style="3" bestFit="1" customWidth="1"/>
    <col min="6" max="6" width="21" style="3" bestFit="1" customWidth="1"/>
    <col min="7" max="7" width="19.42578125" style="107" bestFit="1" customWidth="1"/>
    <col min="8" max="8" width="13" style="3" customWidth="1"/>
    <col min="9" max="9" width="28.28515625" customWidth="1"/>
    <col min="10" max="10" width="10.7109375" customWidth="1"/>
  </cols>
  <sheetData>
    <row r="2" spans="1:10" ht="15" customHeight="1" x14ac:dyDescent="0.25">
      <c r="A2" s="426" t="s">
        <v>412</v>
      </c>
      <c r="B2" s="426"/>
      <c r="C2" s="426"/>
      <c r="D2" s="426"/>
      <c r="E2" s="426"/>
      <c r="F2" s="426"/>
      <c r="G2" s="426"/>
      <c r="H2" s="426"/>
    </row>
    <row r="3" spans="1:10" ht="15" customHeight="1" x14ac:dyDescent="0.25">
      <c r="A3" s="447" t="s">
        <v>437</v>
      </c>
      <c r="B3" s="447"/>
      <c r="C3" s="447"/>
      <c r="D3" s="447"/>
      <c r="E3" s="447"/>
      <c r="F3" s="447"/>
      <c r="G3" s="447"/>
      <c r="H3" s="447"/>
    </row>
    <row r="4" spans="1:10" ht="15" customHeight="1" x14ac:dyDescent="0.25">
      <c r="E4"/>
      <c r="F4"/>
      <c r="G4"/>
      <c r="H4"/>
    </row>
    <row r="5" spans="1:10" ht="15" customHeight="1" x14ac:dyDescent="0.25">
      <c r="E5"/>
      <c r="F5"/>
      <c r="G5"/>
      <c r="H5"/>
    </row>
    <row r="6" spans="1:10" ht="21" customHeight="1" x14ac:dyDescent="0.25">
      <c r="A6" s="448" t="s">
        <v>344</v>
      </c>
      <c r="B6" s="448"/>
      <c r="C6" s="448"/>
      <c r="D6" s="448"/>
      <c r="E6" s="448"/>
      <c r="F6" s="448"/>
      <c r="G6" s="448"/>
      <c r="H6" s="448"/>
    </row>
    <row r="7" spans="1:10" ht="15.75" thickBot="1" x14ac:dyDescent="0.3"/>
    <row r="8" spans="1:10" ht="15.75" x14ac:dyDescent="0.25">
      <c r="A8" s="451" t="s">
        <v>0</v>
      </c>
      <c r="B8" s="458" t="s">
        <v>300</v>
      </c>
      <c r="C8" s="453" t="s">
        <v>292</v>
      </c>
      <c r="D8" s="453" t="s">
        <v>1</v>
      </c>
      <c r="E8" s="455" t="s">
        <v>2</v>
      </c>
      <c r="F8" s="457"/>
      <c r="G8" s="455" t="s">
        <v>135</v>
      </c>
      <c r="H8" s="456"/>
    </row>
    <row r="9" spans="1:10" ht="32.25" thickBot="1" x14ac:dyDescent="0.3">
      <c r="A9" s="452"/>
      <c r="B9" s="459"/>
      <c r="C9" s="460"/>
      <c r="D9" s="454"/>
      <c r="E9" s="164" t="s">
        <v>4</v>
      </c>
      <c r="F9" s="164" t="s">
        <v>5</v>
      </c>
      <c r="G9" s="231" t="s">
        <v>6</v>
      </c>
      <c r="H9" s="222" t="s">
        <v>7</v>
      </c>
    </row>
    <row r="10" spans="1:10" ht="47.25" customHeight="1" thickBot="1" x14ac:dyDescent="0.3">
      <c r="A10" s="350" t="s">
        <v>183</v>
      </c>
      <c r="B10" s="351" t="s">
        <v>301</v>
      </c>
      <c r="C10" s="351" t="s">
        <v>298</v>
      </c>
      <c r="D10" s="370" t="s">
        <v>184</v>
      </c>
      <c r="E10" s="352">
        <v>338993160</v>
      </c>
      <c r="F10" s="352">
        <v>329870694</v>
      </c>
      <c r="G10" s="353">
        <v>258300413.56</v>
      </c>
      <c r="H10" s="354">
        <f>G10/F10</f>
        <v>0.78303534766262084</v>
      </c>
    </row>
    <row r="11" spans="1:10" ht="29.25" customHeight="1" x14ac:dyDescent="0.25">
      <c r="A11" s="355" t="s">
        <v>141</v>
      </c>
      <c r="B11" s="461" t="s">
        <v>302</v>
      </c>
      <c r="C11" s="461" t="s">
        <v>298</v>
      </c>
      <c r="D11" s="371" t="s">
        <v>142</v>
      </c>
      <c r="E11" s="208">
        <v>30780983</v>
      </c>
      <c r="F11" s="208">
        <v>40167697.5</v>
      </c>
      <c r="G11" s="356">
        <v>26619246.93</v>
      </c>
      <c r="H11" s="209">
        <f t="shared" ref="H11:H29" si="0">G11/F11</f>
        <v>0.66270283304140098</v>
      </c>
    </row>
    <row r="12" spans="1:10" ht="25.5" customHeight="1" x14ac:dyDescent="0.25">
      <c r="A12" s="202" t="s">
        <v>143</v>
      </c>
      <c r="B12" s="462"/>
      <c r="C12" s="462"/>
      <c r="D12" s="310" t="s">
        <v>48</v>
      </c>
      <c r="E12" s="135">
        <v>50425793</v>
      </c>
      <c r="F12" s="135">
        <v>63233494.5</v>
      </c>
      <c r="G12" s="152">
        <v>41297055.82</v>
      </c>
      <c r="H12" s="160">
        <f t="shared" si="0"/>
        <v>0.65308830622985736</v>
      </c>
    </row>
    <row r="13" spans="1:10" ht="31.5" x14ac:dyDescent="0.25">
      <c r="A13" s="202" t="s">
        <v>144</v>
      </c>
      <c r="B13" s="462"/>
      <c r="C13" s="462"/>
      <c r="D13" s="310" t="s">
        <v>145</v>
      </c>
      <c r="E13" s="135">
        <v>209646509</v>
      </c>
      <c r="F13" s="135">
        <v>213764680</v>
      </c>
      <c r="G13" s="152">
        <v>95934307.670000002</v>
      </c>
      <c r="H13" s="160">
        <f t="shared" si="0"/>
        <v>0.44878465268443785</v>
      </c>
      <c r="I13" s="9"/>
    </row>
    <row r="14" spans="1:10" ht="31.5" x14ac:dyDescent="0.25">
      <c r="A14" s="229" t="s">
        <v>147</v>
      </c>
      <c r="B14" s="462"/>
      <c r="C14" s="462"/>
      <c r="D14" s="310" t="s">
        <v>148</v>
      </c>
      <c r="E14" s="135">
        <v>6179134</v>
      </c>
      <c r="F14" s="135">
        <v>8129584</v>
      </c>
      <c r="G14" s="152">
        <v>5302665.18</v>
      </c>
      <c r="H14" s="160">
        <f t="shared" si="0"/>
        <v>0.6522677150515942</v>
      </c>
    </row>
    <row r="15" spans="1:10" ht="25.5" customHeight="1" x14ac:dyDescent="0.25">
      <c r="A15" s="202" t="s">
        <v>149</v>
      </c>
      <c r="B15" s="462"/>
      <c r="C15" s="462"/>
      <c r="D15" s="310" t="s">
        <v>150</v>
      </c>
      <c r="E15" s="135">
        <v>26414857</v>
      </c>
      <c r="F15" s="135">
        <v>26606217</v>
      </c>
      <c r="G15" s="152">
        <v>18428080.539999999</v>
      </c>
      <c r="H15" s="160">
        <f t="shared" si="0"/>
        <v>0.69262310158561813</v>
      </c>
      <c r="I15" s="1"/>
      <c r="J15" s="1"/>
    </row>
    <row r="16" spans="1:10" ht="31.5" x14ac:dyDescent="0.25">
      <c r="A16" s="202" t="s">
        <v>151</v>
      </c>
      <c r="B16" s="462"/>
      <c r="C16" s="462"/>
      <c r="D16" s="310" t="s">
        <v>152</v>
      </c>
      <c r="E16" s="135">
        <v>56500740</v>
      </c>
      <c r="F16" s="135">
        <v>144206310</v>
      </c>
      <c r="G16" s="152">
        <v>85914005.459999993</v>
      </c>
      <c r="H16" s="160">
        <f t="shared" si="0"/>
        <v>0.59577147116516604</v>
      </c>
      <c r="I16" s="1"/>
      <c r="J16" s="1"/>
    </row>
    <row r="17" spans="1:8" ht="31.5" x14ac:dyDescent="0.25">
      <c r="A17" s="202" t="s">
        <v>153</v>
      </c>
      <c r="B17" s="462"/>
      <c r="C17" s="462"/>
      <c r="D17" s="310" t="s">
        <v>154</v>
      </c>
      <c r="E17" s="135">
        <v>25211013</v>
      </c>
      <c r="F17" s="135">
        <v>44485697</v>
      </c>
      <c r="G17" s="152">
        <v>26697306.109999999</v>
      </c>
      <c r="H17" s="160">
        <f t="shared" si="0"/>
        <v>0.60013235512528895</v>
      </c>
    </row>
    <row r="18" spans="1:8" ht="32.25" customHeight="1" x14ac:dyDescent="0.25">
      <c r="A18" s="202" t="s">
        <v>155</v>
      </c>
      <c r="B18" s="462"/>
      <c r="C18" s="462"/>
      <c r="D18" s="310" t="s">
        <v>156</v>
      </c>
      <c r="E18" s="135">
        <v>43410403</v>
      </c>
      <c r="F18" s="135">
        <v>54435270</v>
      </c>
      <c r="G18" s="152">
        <v>38292787.479999997</v>
      </c>
      <c r="H18" s="160">
        <f t="shared" si="0"/>
        <v>0.7034554523197919</v>
      </c>
    </row>
    <row r="19" spans="1:8" ht="27" customHeight="1" x14ac:dyDescent="0.25">
      <c r="A19" s="202" t="s">
        <v>157</v>
      </c>
      <c r="B19" s="462"/>
      <c r="C19" s="462"/>
      <c r="D19" s="310" t="s">
        <v>158</v>
      </c>
      <c r="E19" s="135">
        <v>1752572</v>
      </c>
      <c r="F19" s="135">
        <v>2946623</v>
      </c>
      <c r="G19" s="152">
        <v>1966096.63</v>
      </c>
      <c r="H19" s="160">
        <f t="shared" si="0"/>
        <v>0.66723725091401243</v>
      </c>
    </row>
    <row r="20" spans="1:8" ht="30.75" customHeight="1" thickBot="1" x14ac:dyDescent="0.3">
      <c r="A20" s="264" t="s">
        <v>159</v>
      </c>
      <c r="B20" s="463"/>
      <c r="C20" s="463"/>
      <c r="D20" s="372" t="s">
        <v>160</v>
      </c>
      <c r="E20" s="146">
        <v>660398087</v>
      </c>
      <c r="F20" s="146">
        <v>515116267</v>
      </c>
      <c r="G20" s="357">
        <v>290694487.49000001</v>
      </c>
      <c r="H20" s="272">
        <f t="shared" si="0"/>
        <v>0.56432791218763823</v>
      </c>
    </row>
    <row r="21" spans="1:8" ht="30.75" customHeight="1" x14ac:dyDescent="0.25">
      <c r="A21" s="207" t="s">
        <v>161</v>
      </c>
      <c r="B21" s="441" t="s">
        <v>303</v>
      </c>
      <c r="C21" s="441" t="s">
        <v>298</v>
      </c>
      <c r="D21" s="371" t="s">
        <v>162</v>
      </c>
      <c r="E21" s="208">
        <v>141243866</v>
      </c>
      <c r="F21" s="208">
        <v>148841753</v>
      </c>
      <c r="G21" s="356">
        <v>109292799.48</v>
      </c>
      <c r="H21" s="209">
        <f t="shared" si="0"/>
        <v>0.73428858016742116</v>
      </c>
    </row>
    <row r="22" spans="1:8" ht="30.75" customHeight="1" x14ac:dyDescent="0.25">
      <c r="A22" s="202" t="s">
        <v>163</v>
      </c>
      <c r="B22" s="442"/>
      <c r="C22" s="442"/>
      <c r="D22" s="310" t="s">
        <v>365</v>
      </c>
      <c r="E22" s="135">
        <v>158216934</v>
      </c>
      <c r="F22" s="135">
        <v>233132238</v>
      </c>
      <c r="G22" s="152">
        <v>160560937.03999999</v>
      </c>
      <c r="H22" s="160">
        <f t="shared" si="0"/>
        <v>0.68871185906086485</v>
      </c>
    </row>
    <row r="23" spans="1:8" ht="30.75" customHeight="1" x14ac:dyDescent="0.25">
      <c r="A23" s="227" t="s">
        <v>164</v>
      </c>
      <c r="B23" s="442"/>
      <c r="C23" s="442"/>
      <c r="D23" s="311" t="s">
        <v>115</v>
      </c>
      <c r="E23" s="135">
        <v>137876042</v>
      </c>
      <c r="F23" s="135">
        <v>130151461</v>
      </c>
      <c r="G23" s="152">
        <v>86519247.379999995</v>
      </c>
      <c r="H23" s="160">
        <f t="shared" si="0"/>
        <v>0.66475817263395909</v>
      </c>
    </row>
    <row r="24" spans="1:8" ht="30.75" customHeight="1" x14ac:dyDescent="0.25">
      <c r="A24" s="202" t="s">
        <v>165</v>
      </c>
      <c r="B24" s="442"/>
      <c r="C24" s="442"/>
      <c r="D24" s="310" t="s">
        <v>166</v>
      </c>
      <c r="E24" s="135">
        <v>88615193</v>
      </c>
      <c r="F24" s="135">
        <v>67939962</v>
      </c>
      <c r="G24" s="152">
        <v>44764272.909999996</v>
      </c>
      <c r="H24" s="160">
        <f t="shared" si="0"/>
        <v>0.65887986381269981</v>
      </c>
    </row>
    <row r="25" spans="1:8" ht="30.75" customHeight="1" x14ac:dyDescent="0.25">
      <c r="A25" s="202" t="s">
        <v>355</v>
      </c>
      <c r="B25" s="442"/>
      <c r="C25" s="442"/>
      <c r="D25" s="310" t="s">
        <v>356</v>
      </c>
      <c r="E25" s="135">
        <v>37210490</v>
      </c>
      <c r="F25" s="135">
        <v>33406047</v>
      </c>
      <c r="G25" s="152">
        <v>9726519.0500000007</v>
      </c>
      <c r="H25" s="160">
        <f t="shared" si="0"/>
        <v>0.29116043122372426</v>
      </c>
    </row>
    <row r="26" spans="1:8" ht="30.75" customHeight="1" x14ac:dyDescent="0.25">
      <c r="A26" s="202" t="s">
        <v>357</v>
      </c>
      <c r="B26" s="442"/>
      <c r="C26" s="442"/>
      <c r="D26" s="310" t="s">
        <v>358</v>
      </c>
      <c r="E26" s="135">
        <v>5004911</v>
      </c>
      <c r="F26" s="135">
        <v>8316082</v>
      </c>
      <c r="G26" s="152">
        <v>4259087.17</v>
      </c>
      <c r="H26" s="160">
        <f t="shared" si="0"/>
        <v>0.51215069428127336</v>
      </c>
    </row>
    <row r="27" spans="1:8" ht="30.75" customHeight="1" thickBot="1" x14ac:dyDescent="0.3">
      <c r="A27" s="358" t="s">
        <v>407</v>
      </c>
      <c r="B27" s="443"/>
      <c r="C27" s="443"/>
      <c r="D27" s="373" t="s">
        <v>146</v>
      </c>
      <c r="E27" s="146">
        <v>26628590</v>
      </c>
      <c r="F27" s="146">
        <v>19887833</v>
      </c>
      <c r="G27" s="357">
        <v>15383862.470000001</v>
      </c>
      <c r="H27" s="272">
        <f t="shared" si="0"/>
        <v>0.77353135809215623</v>
      </c>
    </row>
    <row r="28" spans="1:8" ht="41.25" customHeight="1" x14ac:dyDescent="0.25">
      <c r="A28" s="201" t="s">
        <v>181</v>
      </c>
      <c r="B28" s="449" t="s">
        <v>304</v>
      </c>
      <c r="C28" s="449" t="s">
        <v>298</v>
      </c>
      <c r="D28" s="309" t="s">
        <v>182</v>
      </c>
      <c r="E28" s="159">
        <v>39916970</v>
      </c>
      <c r="F28" s="159">
        <v>51205998</v>
      </c>
      <c r="G28" s="230">
        <v>24887459.690000001</v>
      </c>
      <c r="H28" s="160">
        <f t="shared" si="0"/>
        <v>0.48602625985338671</v>
      </c>
    </row>
    <row r="29" spans="1:8" ht="37.5" customHeight="1" thickBot="1" x14ac:dyDescent="0.3">
      <c r="A29" s="205" t="s">
        <v>167</v>
      </c>
      <c r="B29" s="450"/>
      <c r="C29" s="450"/>
      <c r="D29" s="312" t="s">
        <v>168</v>
      </c>
      <c r="E29" s="156">
        <v>185081308</v>
      </c>
      <c r="F29" s="319">
        <v>194959246</v>
      </c>
      <c r="G29" s="232">
        <v>161659717.69</v>
      </c>
      <c r="H29" s="160">
        <f t="shared" si="0"/>
        <v>0.82919749130543929</v>
      </c>
    </row>
    <row r="30" spans="1:8" ht="18.75" customHeight="1" thickBot="1" x14ac:dyDescent="0.3">
      <c r="A30" s="444" t="s">
        <v>23</v>
      </c>
      <c r="B30" s="445"/>
      <c r="C30" s="445"/>
      <c r="D30" s="446"/>
      <c r="E30" s="167">
        <f>SUM(E10:E29)</f>
        <v>2269507555</v>
      </c>
      <c r="F30" s="167">
        <f>SUM(F10:F29)</f>
        <v>2330803154</v>
      </c>
      <c r="G30" s="167">
        <f>SUM(G10:G29)</f>
        <v>1506500355.7500002</v>
      </c>
      <c r="H30" s="168">
        <f>+G30/F30</f>
        <v>0.64634388071966731</v>
      </c>
    </row>
    <row r="31" spans="1:8" ht="15.75" customHeight="1" x14ac:dyDescent="0.25">
      <c r="A31" s="86" t="s">
        <v>417</v>
      </c>
      <c r="B31" s="86"/>
      <c r="C31" s="86"/>
      <c r="D31" s="87"/>
      <c r="E31" s="92"/>
      <c r="F31" s="92"/>
      <c r="G31" s="108"/>
      <c r="H31" s="91"/>
    </row>
    <row r="32" spans="1:8" ht="15.75" customHeight="1" x14ac:dyDescent="0.25">
      <c r="A32" s="98"/>
      <c r="F32" s="118"/>
    </row>
    <row r="33" spans="5:8" ht="15.75" customHeight="1" x14ac:dyDescent="0.25">
      <c r="E33" s="109"/>
    </row>
    <row r="34" spans="5:8" ht="15.75" customHeight="1" x14ac:dyDescent="0.25">
      <c r="E34" s="109"/>
      <c r="G34" s="110"/>
      <c r="H34" s="106"/>
    </row>
    <row r="35" spans="5:8" ht="15.75" customHeight="1" x14ac:dyDescent="0.25">
      <c r="E35" s="109"/>
      <c r="G35" s="110"/>
      <c r="H35" s="106"/>
    </row>
    <row r="36" spans="5:8" ht="15.75" customHeight="1" x14ac:dyDescent="0.25">
      <c r="G36" s="110"/>
      <c r="H36" s="106"/>
    </row>
    <row r="37" spans="5:8" ht="15.75" customHeight="1" x14ac:dyDescent="0.25">
      <c r="G37" s="110"/>
      <c r="H37" s="106"/>
    </row>
    <row r="38" spans="5:8" ht="15.75" customHeight="1" x14ac:dyDescent="0.25">
      <c r="G38" s="110"/>
      <c r="H38" s="106"/>
    </row>
    <row r="39" spans="5:8" ht="15.75" customHeight="1" x14ac:dyDescent="0.25">
      <c r="G39" s="110"/>
      <c r="H39" s="106"/>
    </row>
    <row r="40" spans="5:8" ht="15.75" customHeight="1" x14ac:dyDescent="0.25">
      <c r="G40" s="110"/>
    </row>
    <row r="41" spans="5:8" ht="15.75" customHeight="1" x14ac:dyDescent="0.25">
      <c r="G41" s="110"/>
    </row>
    <row r="42" spans="5:8" ht="15.75" customHeight="1" x14ac:dyDescent="0.25">
      <c r="G42" s="110"/>
    </row>
    <row r="43" spans="5:8" ht="15.75" customHeight="1" x14ac:dyDescent="0.25">
      <c r="G43" s="110"/>
    </row>
    <row r="44" spans="5:8" ht="15.75" customHeight="1" x14ac:dyDescent="0.25">
      <c r="G44" s="110"/>
    </row>
    <row r="45" spans="5:8" ht="15.75" customHeight="1" x14ac:dyDescent="0.25"/>
    <row r="46" spans="5:8" ht="15.75" customHeight="1" x14ac:dyDescent="0.25"/>
    <row r="47" spans="5:8" ht="15.75" customHeight="1" x14ac:dyDescent="0.25"/>
    <row r="48" spans="5: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</sheetData>
  <mergeCells count="16">
    <mergeCell ref="B21:B27"/>
    <mergeCell ref="C21:C27"/>
    <mergeCell ref="A30:D30"/>
    <mergeCell ref="A2:H2"/>
    <mergeCell ref="A3:H3"/>
    <mergeCell ref="A6:H6"/>
    <mergeCell ref="B28:B29"/>
    <mergeCell ref="C28:C29"/>
    <mergeCell ref="A8:A9"/>
    <mergeCell ref="D8:D9"/>
    <mergeCell ref="G8:H8"/>
    <mergeCell ref="E8:F8"/>
    <mergeCell ref="B8:B9"/>
    <mergeCell ref="C8:C9"/>
    <mergeCell ref="B11:B20"/>
    <mergeCell ref="C11:C20"/>
  </mergeCells>
  <pageMargins left="0.51181102362204722" right="0.31496062992125984" top="0.98425196850393704" bottom="0.74803149606299213" header="0.31496062992125984" footer="0.31496062992125984"/>
  <pageSetup scale="6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>
    <tabColor rgb="FF2E75B5"/>
  </sheetPr>
  <dimension ref="A2:N1001"/>
  <sheetViews>
    <sheetView showGridLines="0" topLeftCell="A10" zoomScaleNormal="100" zoomScaleSheetLayoutView="100" workbookViewId="0">
      <selection activeCell="H17" sqref="H17"/>
    </sheetView>
  </sheetViews>
  <sheetFormatPr baseColWidth="10" defaultColWidth="14.42578125" defaultRowHeight="15" customHeight="1" x14ac:dyDescent="0.25"/>
  <cols>
    <col min="1" max="1" width="33.28515625" bestFit="1" customWidth="1"/>
    <col min="2" max="2" width="15.140625" customWidth="1"/>
    <col min="3" max="3" width="16.7109375" bestFit="1" customWidth="1"/>
    <col min="4" max="4" width="47.42578125" customWidth="1"/>
    <col min="5" max="6" width="18.7109375" style="118" bestFit="1" customWidth="1"/>
    <col min="7" max="7" width="18.42578125" style="118" customWidth="1"/>
    <col min="8" max="8" width="12.5703125" style="3" customWidth="1"/>
    <col min="9" max="9" width="15.28515625" customWidth="1"/>
    <col min="10" max="14" width="10.7109375" customWidth="1"/>
  </cols>
  <sheetData>
    <row r="2" spans="1:14" ht="15" customHeight="1" x14ac:dyDescent="0.25">
      <c r="A2" s="464" t="s">
        <v>412</v>
      </c>
      <c r="B2" s="464"/>
      <c r="C2" s="464"/>
      <c r="D2" s="464"/>
      <c r="E2" s="464"/>
      <c r="F2" s="464"/>
      <c r="G2" s="464"/>
      <c r="H2" s="464"/>
    </row>
    <row r="3" spans="1:14" ht="15" customHeight="1" x14ac:dyDescent="0.25">
      <c r="A3" s="465" t="s">
        <v>437</v>
      </c>
      <c r="B3" s="465"/>
      <c r="C3" s="465"/>
      <c r="D3" s="465"/>
      <c r="E3" s="465"/>
      <c r="F3" s="465"/>
      <c r="G3" s="465"/>
      <c r="H3" s="465"/>
    </row>
    <row r="6" spans="1:14" ht="23.25" customHeight="1" x14ac:dyDescent="0.25">
      <c r="A6" s="466" t="s">
        <v>343</v>
      </c>
      <c r="B6" s="466"/>
      <c r="C6" s="466"/>
      <c r="D6" s="466"/>
      <c r="E6" s="466"/>
      <c r="F6" s="466"/>
      <c r="G6" s="466"/>
      <c r="H6" s="466"/>
    </row>
    <row r="7" spans="1:14" ht="15.75" thickBot="1" x14ac:dyDescent="0.3"/>
    <row r="8" spans="1:14" ht="23.25" customHeight="1" x14ac:dyDescent="0.25">
      <c r="A8" s="451" t="s">
        <v>0</v>
      </c>
      <c r="B8" s="458" t="s">
        <v>291</v>
      </c>
      <c r="C8" s="458" t="s">
        <v>292</v>
      </c>
      <c r="D8" s="453" t="s">
        <v>1</v>
      </c>
      <c r="E8" s="472" t="s">
        <v>2</v>
      </c>
      <c r="F8" s="473"/>
      <c r="G8" s="470" t="s">
        <v>135</v>
      </c>
      <c r="H8" s="471"/>
    </row>
    <row r="9" spans="1:14" ht="36.75" customHeight="1" thickBot="1" x14ac:dyDescent="0.3">
      <c r="A9" s="452"/>
      <c r="B9" s="459"/>
      <c r="C9" s="459"/>
      <c r="D9" s="454"/>
      <c r="E9" s="186" t="s">
        <v>4</v>
      </c>
      <c r="F9" s="116" t="s">
        <v>5</v>
      </c>
      <c r="G9" s="116" t="s">
        <v>6</v>
      </c>
      <c r="H9" s="117" t="s">
        <v>7</v>
      </c>
    </row>
    <row r="10" spans="1:14" ht="57" customHeight="1" thickBot="1" x14ac:dyDescent="0.3">
      <c r="A10" s="359" t="s">
        <v>396</v>
      </c>
      <c r="B10" s="360" t="s">
        <v>394</v>
      </c>
      <c r="C10" s="361" t="s">
        <v>298</v>
      </c>
      <c r="D10" s="366" t="s">
        <v>399</v>
      </c>
      <c r="E10" s="349">
        <v>8039200</v>
      </c>
      <c r="F10" s="349">
        <v>9289357</v>
      </c>
      <c r="G10" s="349">
        <v>4416025.5</v>
      </c>
      <c r="H10" s="362">
        <f t="shared" ref="H10:H15" si="0">G10/F10</f>
        <v>0.47538548685339577</v>
      </c>
    </row>
    <row r="11" spans="1:14" ht="51" customHeight="1" thickBot="1" x14ac:dyDescent="0.3">
      <c r="A11" s="359" t="s">
        <v>397</v>
      </c>
      <c r="B11" s="361" t="s">
        <v>317</v>
      </c>
      <c r="C11" s="361" t="s">
        <v>298</v>
      </c>
      <c r="D11" s="367" t="s">
        <v>231</v>
      </c>
      <c r="E11" s="352">
        <v>2035438613</v>
      </c>
      <c r="F11" s="352">
        <v>1535438613</v>
      </c>
      <c r="G11" s="352">
        <v>1217379132</v>
      </c>
      <c r="H11" s="354">
        <f t="shared" si="0"/>
        <v>0.79285431647536664</v>
      </c>
    </row>
    <row r="12" spans="1:14" ht="36" customHeight="1" x14ac:dyDescent="0.25">
      <c r="A12" s="207" t="s">
        <v>172</v>
      </c>
      <c r="B12" s="474" t="s">
        <v>318</v>
      </c>
      <c r="C12" s="474" t="s">
        <v>298</v>
      </c>
      <c r="D12" s="368" t="s">
        <v>361</v>
      </c>
      <c r="E12" s="208">
        <v>7406226</v>
      </c>
      <c r="F12" s="208">
        <v>10900868</v>
      </c>
      <c r="G12" s="346">
        <v>5019049.5599999996</v>
      </c>
      <c r="H12" s="363">
        <f t="shared" si="0"/>
        <v>0.46042659722143225</v>
      </c>
    </row>
    <row r="13" spans="1:14" ht="31.5" customHeight="1" x14ac:dyDescent="0.25">
      <c r="A13" s="202" t="s">
        <v>173</v>
      </c>
      <c r="B13" s="475"/>
      <c r="C13" s="475"/>
      <c r="D13" s="307" t="s">
        <v>174</v>
      </c>
      <c r="E13" s="135">
        <v>15045574</v>
      </c>
      <c r="F13" s="135">
        <v>13095379</v>
      </c>
      <c r="G13" s="151">
        <v>8440969.4100000001</v>
      </c>
      <c r="H13" s="163">
        <f t="shared" si="0"/>
        <v>0.64457618294208974</v>
      </c>
    </row>
    <row r="14" spans="1:14" ht="29.25" customHeight="1" x14ac:dyDescent="0.25">
      <c r="A14" s="205" t="s">
        <v>175</v>
      </c>
      <c r="B14" s="475"/>
      <c r="C14" s="475"/>
      <c r="D14" s="307" t="s">
        <v>176</v>
      </c>
      <c r="E14" s="245">
        <v>46788124</v>
      </c>
      <c r="F14" s="245">
        <v>49210924</v>
      </c>
      <c r="G14" s="151">
        <v>35061226.020000003</v>
      </c>
      <c r="H14" s="246">
        <f t="shared" si="0"/>
        <v>0.71246835397766572</v>
      </c>
      <c r="I14" s="1"/>
      <c r="J14" s="1"/>
      <c r="K14" s="1"/>
      <c r="L14" s="1"/>
      <c r="M14" s="1"/>
      <c r="N14" s="1"/>
    </row>
    <row r="15" spans="1:14" ht="32.25" thickBot="1" x14ac:dyDescent="0.3">
      <c r="A15" s="204" t="s">
        <v>363</v>
      </c>
      <c r="B15" s="476"/>
      <c r="C15" s="476"/>
      <c r="D15" s="308" t="s">
        <v>362</v>
      </c>
      <c r="E15" s="247">
        <v>8383450</v>
      </c>
      <c r="F15" s="247">
        <v>8277950</v>
      </c>
      <c r="G15" s="248">
        <v>5302710.2</v>
      </c>
      <c r="H15" s="249">
        <f t="shared" si="0"/>
        <v>0.64058253553113997</v>
      </c>
      <c r="I15" s="1"/>
      <c r="J15" s="1"/>
      <c r="K15" s="1"/>
      <c r="L15" s="1"/>
      <c r="M15" s="1"/>
      <c r="N15" s="1"/>
    </row>
    <row r="16" spans="1:14" ht="24.75" customHeight="1" thickBot="1" x14ac:dyDescent="0.3">
      <c r="A16" s="467" t="s">
        <v>127</v>
      </c>
      <c r="B16" s="468"/>
      <c r="C16" s="468"/>
      <c r="D16" s="469"/>
      <c r="E16" s="149">
        <f>SUM(E10:E15)</f>
        <v>2121101187</v>
      </c>
      <c r="F16" s="149">
        <f t="shared" ref="F16:G16" si="1">SUM(F10:F15)</f>
        <v>1626213091</v>
      </c>
      <c r="G16" s="149">
        <f t="shared" si="1"/>
        <v>1275619112.6900001</v>
      </c>
      <c r="H16" s="148">
        <f>+G16/F16</f>
        <v>0.78441080061997859</v>
      </c>
    </row>
    <row r="17" spans="1:8" x14ac:dyDescent="0.25">
      <c r="A17" s="86" t="s">
        <v>411</v>
      </c>
      <c r="B17" s="86"/>
      <c r="C17" s="86"/>
      <c r="D17" s="1"/>
    </row>
    <row r="18" spans="1:8" ht="40.5" customHeight="1" x14ac:dyDescent="0.25">
      <c r="A18" s="86"/>
      <c r="B18" s="86"/>
      <c r="C18" s="86"/>
      <c r="D18" s="1"/>
      <c r="E18" s="119"/>
      <c r="F18" s="119"/>
      <c r="G18" s="119"/>
      <c r="H18" s="45"/>
    </row>
    <row r="19" spans="1:8" x14ac:dyDescent="0.25">
      <c r="D19" s="1"/>
      <c r="H19" s="118"/>
    </row>
    <row r="20" spans="1:8" x14ac:dyDescent="0.25">
      <c r="D20" s="1"/>
    </row>
    <row r="21" spans="1:8" x14ac:dyDescent="0.25">
      <c r="D21" s="1"/>
    </row>
    <row r="22" spans="1:8" ht="15.75" customHeight="1" x14ac:dyDescent="0.25">
      <c r="D22" s="1"/>
    </row>
    <row r="23" spans="1:8" ht="15.75" customHeight="1" x14ac:dyDescent="0.25">
      <c r="D23" s="1"/>
    </row>
    <row r="24" spans="1:8" ht="15.75" customHeight="1" x14ac:dyDescent="0.25">
      <c r="D24" s="1"/>
    </row>
    <row r="25" spans="1:8" ht="15.75" customHeight="1" x14ac:dyDescent="0.25">
      <c r="D25" s="1"/>
      <c r="H25" s="118"/>
    </row>
    <row r="26" spans="1:8" ht="15.75" customHeight="1" x14ac:dyDescent="0.25">
      <c r="D26" s="1"/>
    </row>
    <row r="27" spans="1:8" ht="15.75" customHeight="1" x14ac:dyDescent="0.25">
      <c r="D27" s="1"/>
      <c r="H27" s="118"/>
    </row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2">
    <mergeCell ref="A16:D16"/>
    <mergeCell ref="G8:H8"/>
    <mergeCell ref="A8:A9"/>
    <mergeCell ref="D8:D9"/>
    <mergeCell ref="E8:F8"/>
    <mergeCell ref="B12:B15"/>
    <mergeCell ref="C12:C15"/>
    <mergeCell ref="A2:H2"/>
    <mergeCell ref="A3:H3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2E75B5"/>
  </sheetPr>
  <dimension ref="A3:I1003"/>
  <sheetViews>
    <sheetView showGridLines="0" topLeftCell="A5" zoomScaleNormal="100" zoomScaleSheetLayoutView="100" workbookViewId="0">
      <selection activeCell="A15" sqref="A15"/>
    </sheetView>
  </sheetViews>
  <sheetFormatPr baseColWidth="10" defaultColWidth="14.42578125" defaultRowHeight="15" customHeight="1" x14ac:dyDescent="0.25"/>
  <cols>
    <col min="1" max="1" width="33.28515625" bestFit="1" customWidth="1"/>
    <col min="2" max="2" width="22.140625" customWidth="1"/>
    <col min="3" max="3" width="16.7109375" bestFit="1" customWidth="1"/>
    <col min="4" max="4" width="46.7109375" customWidth="1"/>
    <col min="5" max="5" width="17" customWidth="1"/>
    <col min="6" max="6" width="17" bestFit="1" customWidth="1"/>
    <col min="7" max="7" width="16.5703125" customWidth="1"/>
    <col min="8" max="8" width="12.7109375" style="3" customWidth="1"/>
    <col min="9" max="9" width="15.28515625" customWidth="1"/>
    <col min="10" max="18" width="10.7109375" customWidth="1"/>
  </cols>
  <sheetData>
    <row r="3" spans="1:9" ht="15" customHeight="1" x14ac:dyDescent="0.3">
      <c r="A3" s="426" t="s">
        <v>412</v>
      </c>
      <c r="B3" s="426"/>
      <c r="C3" s="426"/>
      <c r="D3" s="426"/>
      <c r="E3" s="426"/>
      <c r="F3" s="426"/>
      <c r="G3" s="426"/>
      <c r="H3" s="426"/>
      <c r="I3" s="206"/>
    </row>
    <row r="4" spans="1:9" ht="15" customHeight="1" x14ac:dyDescent="0.25">
      <c r="A4" s="478" t="s">
        <v>437</v>
      </c>
      <c r="B4" s="478"/>
      <c r="C4" s="478"/>
      <c r="D4" s="478"/>
      <c r="E4" s="478"/>
      <c r="F4" s="478"/>
      <c r="G4" s="478"/>
      <c r="H4" s="478"/>
      <c r="I4" s="217"/>
    </row>
    <row r="5" spans="1:9" ht="15" customHeight="1" x14ac:dyDescent="0.25">
      <c r="B5" s="196"/>
      <c r="C5" s="196"/>
      <c r="D5" s="196"/>
      <c r="E5" s="196"/>
      <c r="F5" s="196"/>
      <c r="G5" s="196"/>
      <c r="H5" s="196"/>
      <c r="I5" s="196"/>
    </row>
    <row r="6" spans="1:9" ht="21.75" customHeight="1" x14ac:dyDescent="0.25">
      <c r="A6" s="480" t="s">
        <v>341</v>
      </c>
      <c r="B6" s="480"/>
      <c r="C6" s="480"/>
      <c r="D6" s="480"/>
      <c r="E6" s="480"/>
      <c r="F6" s="480"/>
      <c r="G6" s="480"/>
      <c r="H6" s="480"/>
    </row>
    <row r="7" spans="1:9" ht="15.75" thickBot="1" x14ac:dyDescent="0.3"/>
    <row r="8" spans="1:9" ht="24" customHeight="1" x14ac:dyDescent="0.25">
      <c r="A8" s="451" t="s">
        <v>0</v>
      </c>
      <c r="B8" s="458" t="s">
        <v>291</v>
      </c>
      <c r="C8" s="458" t="s">
        <v>292</v>
      </c>
      <c r="D8" s="453" t="s">
        <v>1</v>
      </c>
      <c r="E8" s="455" t="s">
        <v>2</v>
      </c>
      <c r="F8" s="479"/>
      <c r="G8" s="455" t="s">
        <v>135</v>
      </c>
      <c r="H8" s="456"/>
    </row>
    <row r="9" spans="1:9" ht="30" customHeight="1" thickBot="1" x14ac:dyDescent="0.3">
      <c r="A9" s="452"/>
      <c r="B9" s="459"/>
      <c r="C9" s="459"/>
      <c r="D9" s="454"/>
      <c r="E9" s="164" t="s">
        <v>4</v>
      </c>
      <c r="F9" s="164" t="s">
        <v>5</v>
      </c>
      <c r="G9" s="164" t="s">
        <v>6</v>
      </c>
      <c r="H9" s="222" t="s">
        <v>7</v>
      </c>
    </row>
    <row r="10" spans="1:9" ht="48.75" customHeight="1" x14ac:dyDescent="0.25">
      <c r="A10" s="210" t="s">
        <v>413</v>
      </c>
      <c r="B10" s="475" t="s">
        <v>305</v>
      </c>
      <c r="C10" s="475" t="s">
        <v>298</v>
      </c>
      <c r="D10" s="296" t="s">
        <v>248</v>
      </c>
      <c r="E10" s="135">
        <v>1500000</v>
      </c>
      <c r="F10" s="135">
        <v>1457288</v>
      </c>
      <c r="G10" s="135">
        <v>246372.39</v>
      </c>
      <c r="H10" s="160">
        <f t="shared" ref="H10:H12" si="0">G10/F10</f>
        <v>0.16906225125026764</v>
      </c>
    </row>
    <row r="11" spans="1:9" ht="39" customHeight="1" x14ac:dyDescent="0.25">
      <c r="A11" s="227" t="s">
        <v>414</v>
      </c>
      <c r="B11" s="475"/>
      <c r="C11" s="475"/>
      <c r="D11" s="305" t="s">
        <v>24</v>
      </c>
      <c r="E11" s="135">
        <v>2000000</v>
      </c>
      <c r="F11" s="135">
        <v>1966233</v>
      </c>
      <c r="G11" s="135">
        <v>511320.77</v>
      </c>
      <c r="H11" s="160">
        <f t="shared" si="0"/>
        <v>0.26005095530387295</v>
      </c>
    </row>
    <row r="12" spans="1:9" ht="48" thickBot="1" x14ac:dyDescent="0.3">
      <c r="A12" s="215" t="s">
        <v>415</v>
      </c>
      <c r="B12" s="477"/>
      <c r="C12" s="477"/>
      <c r="D12" s="306" t="s">
        <v>282</v>
      </c>
      <c r="E12" s="156">
        <v>343730000</v>
      </c>
      <c r="F12" s="156">
        <v>33958541</v>
      </c>
      <c r="G12" s="156">
        <v>17569059.969999999</v>
      </c>
      <c r="H12" s="160">
        <f t="shared" si="0"/>
        <v>0.51736792726165703</v>
      </c>
    </row>
    <row r="13" spans="1:9" ht="21" customHeight="1" thickBot="1" x14ac:dyDescent="0.3">
      <c r="A13" s="444" t="s">
        <v>23</v>
      </c>
      <c r="B13" s="445"/>
      <c r="C13" s="445"/>
      <c r="D13" s="446"/>
      <c r="E13" s="167">
        <f>SUM(E10:E12)</f>
        <v>347230000</v>
      </c>
      <c r="F13" s="167">
        <f>SUM(F10:F12)</f>
        <v>37382062</v>
      </c>
      <c r="G13" s="167">
        <f>SUM(G10:G12)</f>
        <v>18326753.129999999</v>
      </c>
      <c r="H13" s="168">
        <f>G13/F13</f>
        <v>0.49025527618032411</v>
      </c>
      <c r="I13" s="9"/>
    </row>
    <row r="14" spans="1:9" x14ac:dyDescent="0.25">
      <c r="A14" s="86" t="s">
        <v>411</v>
      </c>
      <c r="C14" s="86"/>
      <c r="D14" s="1"/>
      <c r="E14" s="2"/>
      <c r="F14" s="2"/>
      <c r="G14" s="2"/>
      <c r="H14" s="46"/>
    </row>
    <row r="15" spans="1:9" x14ac:dyDescent="0.25">
      <c r="D15" s="1"/>
      <c r="E15" s="2"/>
      <c r="F15" s="2"/>
      <c r="G15" s="2"/>
      <c r="H15" s="46"/>
    </row>
    <row r="16" spans="1:9" x14ac:dyDescent="0.25">
      <c r="D16" s="1"/>
      <c r="E16" s="2"/>
      <c r="F16" s="2"/>
    </row>
    <row r="17" spans="4:6" x14ac:dyDescent="0.25">
      <c r="D17" s="1"/>
      <c r="E17" s="2"/>
      <c r="F17" s="2"/>
    </row>
    <row r="18" spans="4:6" x14ac:dyDescent="0.25">
      <c r="D18" s="1"/>
      <c r="E18" s="2"/>
      <c r="F18" s="2"/>
    </row>
    <row r="19" spans="4:6" x14ac:dyDescent="0.25">
      <c r="D19" s="1"/>
      <c r="E19" s="2"/>
      <c r="F19" s="2"/>
    </row>
    <row r="20" spans="4:6" x14ac:dyDescent="0.25">
      <c r="D20" s="1"/>
      <c r="E20" s="2"/>
      <c r="F20" s="2"/>
    </row>
    <row r="21" spans="4:6" x14ac:dyDescent="0.25">
      <c r="D21" s="1"/>
      <c r="E21" s="2"/>
      <c r="F21" s="2"/>
    </row>
    <row r="22" spans="4:6" x14ac:dyDescent="0.25">
      <c r="D22" s="1"/>
      <c r="E22" s="2"/>
      <c r="F22" s="2"/>
    </row>
    <row r="23" spans="4:6" x14ac:dyDescent="0.25">
      <c r="D23" s="1"/>
      <c r="E23" s="2"/>
      <c r="F23" s="2"/>
    </row>
    <row r="24" spans="4:6" ht="15.75" customHeight="1" x14ac:dyDescent="0.25">
      <c r="D24" s="1"/>
      <c r="E24" s="2"/>
      <c r="F24" s="2"/>
    </row>
    <row r="25" spans="4:6" ht="15.75" customHeight="1" x14ac:dyDescent="0.25"/>
    <row r="26" spans="4:6" ht="15.75" customHeight="1" x14ac:dyDescent="0.25"/>
    <row r="27" spans="4:6" ht="15.75" customHeight="1" x14ac:dyDescent="0.25"/>
    <row r="28" spans="4:6" ht="15.75" customHeight="1" x14ac:dyDescent="0.25"/>
    <row r="29" spans="4:6" ht="15.75" customHeight="1" x14ac:dyDescent="0.25"/>
    <row r="30" spans="4:6" ht="15.75" customHeight="1" x14ac:dyDescent="0.25"/>
    <row r="31" spans="4:6" ht="15.75" customHeight="1" x14ac:dyDescent="0.25"/>
    <row r="32" spans="4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</sheetData>
  <mergeCells count="12">
    <mergeCell ref="B10:B12"/>
    <mergeCell ref="C10:C12"/>
    <mergeCell ref="A13:D13"/>
    <mergeCell ref="A3:H3"/>
    <mergeCell ref="A4:H4"/>
    <mergeCell ref="G8:H8"/>
    <mergeCell ref="A8:A9"/>
    <mergeCell ref="E8:F8"/>
    <mergeCell ref="D8:D9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2E75B5"/>
  </sheetPr>
  <dimension ref="A2:L966"/>
  <sheetViews>
    <sheetView showGridLines="0" view="pageBreakPreview" topLeftCell="A22" zoomScaleNormal="100" zoomScaleSheetLayoutView="100" workbookViewId="0">
      <selection activeCell="E29" sqref="E29"/>
    </sheetView>
  </sheetViews>
  <sheetFormatPr baseColWidth="10" defaultColWidth="14.42578125" defaultRowHeight="15" customHeight="1" x14ac:dyDescent="0.25"/>
  <cols>
    <col min="1" max="1" width="33.28515625" bestFit="1" customWidth="1"/>
    <col min="2" max="2" width="20.85546875" customWidth="1"/>
    <col min="3" max="3" width="21.42578125" customWidth="1"/>
    <col min="4" max="4" width="41.28515625" customWidth="1"/>
    <col min="5" max="5" width="18.7109375" style="3" bestFit="1" customWidth="1"/>
    <col min="6" max="6" width="18.42578125" style="3" customWidth="1"/>
    <col min="7" max="7" width="19" style="3" customWidth="1"/>
    <col min="8" max="8" width="12.5703125" style="3" customWidth="1"/>
    <col min="10" max="10" width="17.28515625" style="90" bestFit="1" customWidth="1"/>
  </cols>
  <sheetData>
    <row r="2" spans="1:8" ht="15" customHeight="1" x14ac:dyDescent="0.25">
      <c r="A2" s="464" t="s">
        <v>412</v>
      </c>
      <c r="B2" s="464"/>
      <c r="C2" s="464"/>
      <c r="D2" s="464"/>
      <c r="E2" s="464"/>
      <c r="F2" s="464"/>
      <c r="G2" s="464"/>
      <c r="H2" s="464"/>
    </row>
    <row r="3" spans="1:8" ht="15.75" x14ac:dyDescent="0.25">
      <c r="A3" s="496" t="s">
        <v>437</v>
      </c>
      <c r="B3" s="496"/>
      <c r="C3" s="496"/>
      <c r="D3" s="496"/>
      <c r="E3" s="496"/>
      <c r="F3" s="496"/>
      <c r="G3" s="496"/>
      <c r="H3" s="496"/>
    </row>
    <row r="4" spans="1:8" ht="15.75" x14ac:dyDescent="0.25">
      <c r="E4"/>
      <c r="F4"/>
      <c r="G4"/>
      <c r="H4"/>
    </row>
    <row r="5" spans="1:8" ht="16.5" customHeight="1" x14ac:dyDescent="0.25">
      <c r="E5"/>
      <c r="F5"/>
      <c r="G5"/>
      <c r="H5"/>
    </row>
    <row r="6" spans="1:8" ht="22.5" customHeight="1" x14ac:dyDescent="0.25">
      <c r="A6" s="428" t="s">
        <v>338</v>
      </c>
      <c r="B6" s="428"/>
      <c r="C6" s="428"/>
      <c r="D6" s="428"/>
      <c r="E6" s="428"/>
      <c r="F6" s="428"/>
      <c r="G6" s="428"/>
      <c r="H6" s="428"/>
    </row>
    <row r="7" spans="1:8" ht="16.5" customHeight="1" thickBot="1" x14ac:dyDescent="0.3">
      <c r="E7"/>
      <c r="F7"/>
      <c r="G7"/>
      <c r="H7"/>
    </row>
    <row r="8" spans="1:8" ht="27.75" customHeight="1" x14ac:dyDescent="0.25">
      <c r="A8" s="451" t="s">
        <v>0</v>
      </c>
      <c r="B8" s="458" t="s">
        <v>291</v>
      </c>
      <c r="C8" s="458" t="s">
        <v>292</v>
      </c>
      <c r="D8" s="484" t="s">
        <v>364</v>
      </c>
      <c r="E8" s="470" t="s">
        <v>2</v>
      </c>
      <c r="F8" s="483"/>
      <c r="G8" s="470" t="s">
        <v>135</v>
      </c>
      <c r="H8" s="471"/>
    </row>
    <row r="9" spans="1:8" ht="30" customHeight="1" thickBot="1" x14ac:dyDescent="0.3">
      <c r="A9" s="452"/>
      <c r="B9" s="459"/>
      <c r="C9" s="459"/>
      <c r="D9" s="485"/>
      <c r="E9" s="116" t="s">
        <v>4</v>
      </c>
      <c r="F9" s="116" t="s">
        <v>5</v>
      </c>
      <c r="G9" s="116" t="s">
        <v>6</v>
      </c>
      <c r="H9" s="117" t="s">
        <v>7</v>
      </c>
    </row>
    <row r="10" spans="1:8" ht="27" customHeight="1" x14ac:dyDescent="0.25">
      <c r="A10" s="320" t="s">
        <v>193</v>
      </c>
      <c r="B10" s="486" t="s">
        <v>306</v>
      </c>
      <c r="C10" s="489" t="s">
        <v>307</v>
      </c>
      <c r="D10" s="321" t="s">
        <v>44</v>
      </c>
      <c r="E10" s="345">
        <v>49963397</v>
      </c>
      <c r="F10" s="345">
        <v>31545583</v>
      </c>
      <c r="G10" s="346">
        <v>14739445.470000001</v>
      </c>
      <c r="H10" s="324">
        <f t="shared" ref="H10:H29" si="0">G10/F10</f>
        <v>0.46724276644372054</v>
      </c>
    </row>
    <row r="11" spans="1:8" ht="27" customHeight="1" x14ac:dyDescent="0.25">
      <c r="A11" s="214" t="s">
        <v>194</v>
      </c>
      <c r="B11" s="487"/>
      <c r="C11" s="490"/>
      <c r="D11" s="301" t="s">
        <v>169</v>
      </c>
      <c r="E11" s="189">
        <v>234777859</v>
      </c>
      <c r="F11" s="189">
        <v>271605266</v>
      </c>
      <c r="G11" s="151">
        <v>158062295.81999999</v>
      </c>
      <c r="H11" s="188">
        <f t="shared" si="0"/>
        <v>0.58195593240080989</v>
      </c>
    </row>
    <row r="12" spans="1:8" ht="24.75" customHeight="1" x14ac:dyDescent="0.25">
      <c r="A12" s="214" t="s">
        <v>195</v>
      </c>
      <c r="B12" s="487"/>
      <c r="C12" s="490" t="s">
        <v>308</v>
      </c>
      <c r="D12" s="301" t="s">
        <v>44</v>
      </c>
      <c r="E12" s="189">
        <v>79820246</v>
      </c>
      <c r="F12" s="189">
        <v>65338390</v>
      </c>
      <c r="G12" s="151">
        <v>42869722.390000001</v>
      </c>
      <c r="H12" s="188">
        <f t="shared" si="0"/>
        <v>0.65611843802701597</v>
      </c>
    </row>
    <row r="13" spans="1:8" ht="45.75" customHeight="1" x14ac:dyDescent="0.25">
      <c r="A13" s="214" t="s">
        <v>196</v>
      </c>
      <c r="B13" s="487"/>
      <c r="C13" s="490"/>
      <c r="D13" s="301" t="s">
        <v>170</v>
      </c>
      <c r="E13" s="189">
        <v>531228289</v>
      </c>
      <c r="F13" s="189">
        <v>169608202</v>
      </c>
      <c r="G13" s="151">
        <v>112832139.66</v>
      </c>
      <c r="H13" s="188">
        <f t="shared" si="0"/>
        <v>0.66525167019929843</v>
      </c>
    </row>
    <row r="14" spans="1:8" ht="30" customHeight="1" thickBot="1" x14ac:dyDescent="0.3">
      <c r="A14" s="326" t="s">
        <v>197</v>
      </c>
      <c r="B14" s="488"/>
      <c r="C14" s="491"/>
      <c r="D14" s="327" t="s">
        <v>179</v>
      </c>
      <c r="E14" s="328">
        <v>304270460</v>
      </c>
      <c r="F14" s="328">
        <v>172201024</v>
      </c>
      <c r="G14" s="263">
        <v>86079098.040000007</v>
      </c>
      <c r="H14" s="265">
        <f t="shared" si="0"/>
        <v>0.499875645571074</v>
      </c>
    </row>
    <row r="15" spans="1:8" ht="63.75" thickBot="1" x14ac:dyDescent="0.3">
      <c r="A15" s="381" t="s">
        <v>284</v>
      </c>
      <c r="B15" s="382" t="s">
        <v>309</v>
      </c>
      <c r="C15" s="376" t="s">
        <v>298</v>
      </c>
      <c r="D15" s="383" t="s">
        <v>275</v>
      </c>
      <c r="E15" s="322">
        <v>48633663</v>
      </c>
      <c r="F15" s="322">
        <v>20766932</v>
      </c>
      <c r="G15" s="323">
        <v>7716644.7699999996</v>
      </c>
      <c r="H15" s="377">
        <f t="shared" si="0"/>
        <v>0.37158328298084664</v>
      </c>
    </row>
    <row r="16" spans="1:8" ht="24" customHeight="1" x14ac:dyDescent="0.25">
      <c r="A16" s="320" t="s">
        <v>373</v>
      </c>
      <c r="B16" s="494" t="s">
        <v>369</v>
      </c>
      <c r="C16" s="494" t="s">
        <v>370</v>
      </c>
      <c r="D16" s="321" t="s">
        <v>44</v>
      </c>
      <c r="E16" s="345">
        <v>41409560</v>
      </c>
      <c r="F16" s="345">
        <v>44482889</v>
      </c>
      <c r="G16" s="346">
        <v>20467929.5</v>
      </c>
      <c r="H16" s="324">
        <f>G16/F16</f>
        <v>0.46013039980384368</v>
      </c>
    </row>
    <row r="17" spans="1:12" ht="30.75" customHeight="1" x14ac:dyDescent="0.25">
      <c r="A17" s="214" t="s">
        <v>198</v>
      </c>
      <c r="B17" s="492"/>
      <c r="C17" s="492"/>
      <c r="D17" s="301" t="s">
        <v>280</v>
      </c>
      <c r="E17" s="189">
        <v>114437122</v>
      </c>
      <c r="F17" s="189">
        <v>157630099</v>
      </c>
      <c r="G17" s="151">
        <v>43876783.649999999</v>
      </c>
      <c r="H17" s="380">
        <f t="shared" ref="H17:H24" si="1">G17/F17</f>
        <v>0.27835282682909435</v>
      </c>
    </row>
    <row r="18" spans="1:12" ht="23.25" customHeight="1" x14ac:dyDescent="0.25">
      <c r="A18" s="214" t="s">
        <v>199</v>
      </c>
      <c r="B18" s="492"/>
      <c r="C18" s="492"/>
      <c r="D18" s="301" t="s">
        <v>200</v>
      </c>
      <c r="E18" s="189">
        <v>65114000</v>
      </c>
      <c r="F18" s="189">
        <v>45114000</v>
      </c>
      <c r="G18" s="151">
        <v>45070955.469999999</v>
      </c>
      <c r="H18" s="380">
        <f t="shared" si="1"/>
        <v>0.99904587201312234</v>
      </c>
    </row>
    <row r="19" spans="1:12" ht="31.5" x14ac:dyDescent="0.25">
      <c r="A19" s="214" t="s">
        <v>201</v>
      </c>
      <c r="B19" s="492"/>
      <c r="C19" s="492"/>
      <c r="D19" s="301" t="s">
        <v>202</v>
      </c>
      <c r="E19" s="189">
        <v>106775000</v>
      </c>
      <c r="F19" s="189">
        <v>97531561</v>
      </c>
      <c r="G19" s="151">
        <v>32760984.07</v>
      </c>
      <c r="H19" s="380">
        <f t="shared" si="1"/>
        <v>0.33590136089383416</v>
      </c>
    </row>
    <row r="20" spans="1:12" ht="31.5" x14ac:dyDescent="0.25">
      <c r="A20" s="214" t="s">
        <v>375</v>
      </c>
      <c r="B20" s="492"/>
      <c r="C20" s="492"/>
      <c r="D20" s="301" t="s">
        <v>376</v>
      </c>
      <c r="E20" s="189">
        <v>36265000</v>
      </c>
      <c r="F20" s="189">
        <v>36265000</v>
      </c>
      <c r="G20" s="151">
        <v>8906210.5</v>
      </c>
      <c r="H20" s="380">
        <f t="shared" si="1"/>
        <v>0.24558694333379291</v>
      </c>
    </row>
    <row r="21" spans="1:12" ht="31.5" x14ac:dyDescent="0.25">
      <c r="A21" s="214" t="s">
        <v>276</v>
      </c>
      <c r="B21" s="492"/>
      <c r="C21" s="495"/>
      <c r="D21" s="301" t="s">
        <v>277</v>
      </c>
      <c r="E21" s="189">
        <v>20000000</v>
      </c>
      <c r="F21" s="189">
        <v>20000000</v>
      </c>
      <c r="G21" s="151">
        <v>13321872.17</v>
      </c>
      <c r="H21" s="380">
        <f t="shared" si="1"/>
        <v>0.66609360849999999</v>
      </c>
    </row>
    <row r="22" spans="1:12" ht="22.5" customHeight="1" x14ac:dyDescent="0.25">
      <c r="A22" s="214" t="s">
        <v>203</v>
      </c>
      <c r="B22" s="492"/>
      <c r="C22" s="490" t="s">
        <v>310</v>
      </c>
      <c r="D22" s="301" t="s">
        <v>44</v>
      </c>
      <c r="E22" s="189">
        <v>2038099</v>
      </c>
      <c r="F22" s="189">
        <v>3227019</v>
      </c>
      <c r="G22" s="266">
        <v>1644032.28</v>
      </c>
      <c r="H22" s="380">
        <f t="shared" si="1"/>
        <v>0.50945850644201351</v>
      </c>
      <c r="I22" s="9"/>
      <c r="J22" s="9"/>
      <c r="L22" s="9"/>
    </row>
    <row r="23" spans="1:12" ht="47.25" x14ac:dyDescent="0.25">
      <c r="A23" s="214" t="s">
        <v>204</v>
      </c>
      <c r="B23" s="492"/>
      <c r="C23" s="490"/>
      <c r="D23" s="301" t="s">
        <v>205</v>
      </c>
      <c r="E23" s="244">
        <v>5063487</v>
      </c>
      <c r="F23" s="244">
        <v>5643635</v>
      </c>
      <c r="G23" s="151">
        <v>4011995.87</v>
      </c>
      <c r="H23" s="380">
        <f t="shared" si="1"/>
        <v>0.71088861522759716</v>
      </c>
    </row>
    <row r="24" spans="1:12" ht="48" thickBot="1" x14ac:dyDescent="0.3">
      <c r="A24" s="326" t="s">
        <v>206</v>
      </c>
      <c r="B24" s="493"/>
      <c r="C24" s="491"/>
      <c r="D24" s="327" t="s">
        <v>207</v>
      </c>
      <c r="E24" s="328">
        <v>1016500</v>
      </c>
      <c r="F24" s="328">
        <v>876515</v>
      </c>
      <c r="G24" s="263">
        <v>468832.9</v>
      </c>
      <c r="H24" s="384">
        <f t="shared" si="1"/>
        <v>0.53488291700655444</v>
      </c>
    </row>
    <row r="25" spans="1:12" ht="24.75" customHeight="1" x14ac:dyDescent="0.25">
      <c r="A25" s="378" t="s">
        <v>374</v>
      </c>
      <c r="B25" s="492" t="s">
        <v>369</v>
      </c>
      <c r="C25" s="492" t="s">
        <v>371</v>
      </c>
      <c r="D25" s="379" t="s">
        <v>44</v>
      </c>
      <c r="E25" s="244">
        <v>5605600</v>
      </c>
      <c r="F25" s="244">
        <v>9687379</v>
      </c>
      <c r="G25" s="266">
        <v>3732485.98</v>
      </c>
      <c r="H25" s="188">
        <f t="shared" si="0"/>
        <v>0.38529368779728757</v>
      </c>
    </row>
    <row r="26" spans="1:12" ht="31.5" customHeight="1" x14ac:dyDescent="0.25">
      <c r="A26" s="214" t="s">
        <v>208</v>
      </c>
      <c r="B26" s="492"/>
      <c r="C26" s="492"/>
      <c r="D26" s="301" t="s">
        <v>209</v>
      </c>
      <c r="E26" s="175">
        <v>11737038</v>
      </c>
      <c r="F26" s="175">
        <v>10781940</v>
      </c>
      <c r="G26" s="151">
        <v>8045750.0700000003</v>
      </c>
      <c r="H26" s="188">
        <f t="shared" si="0"/>
        <v>0.74622471187930928</v>
      </c>
    </row>
    <row r="27" spans="1:12" ht="47.25" x14ac:dyDescent="0.25">
      <c r="A27" s="214" t="s">
        <v>210</v>
      </c>
      <c r="B27" s="492"/>
      <c r="C27" s="492"/>
      <c r="D27" s="301" t="s">
        <v>211</v>
      </c>
      <c r="E27" s="175">
        <v>38366000</v>
      </c>
      <c r="F27" s="175">
        <v>53484794</v>
      </c>
      <c r="G27" s="151">
        <v>4144525.85</v>
      </c>
      <c r="H27" s="188">
        <f t="shared" si="0"/>
        <v>7.7489797380541472E-2</v>
      </c>
    </row>
    <row r="28" spans="1:12" ht="48" thickBot="1" x14ac:dyDescent="0.3">
      <c r="A28" s="326" t="s">
        <v>264</v>
      </c>
      <c r="B28" s="493"/>
      <c r="C28" s="493"/>
      <c r="D28" s="327" t="s">
        <v>263</v>
      </c>
      <c r="E28" s="347">
        <v>110464584</v>
      </c>
      <c r="F28" s="347">
        <v>9112691</v>
      </c>
      <c r="G28" s="263">
        <v>6742319.5700000003</v>
      </c>
      <c r="H28" s="265">
        <f t="shared" si="0"/>
        <v>0.73988238710168053</v>
      </c>
    </row>
    <row r="29" spans="1:12" ht="22.5" customHeight="1" thickBot="1" x14ac:dyDescent="0.3">
      <c r="A29" s="481" t="s">
        <v>23</v>
      </c>
      <c r="B29" s="482"/>
      <c r="C29" s="482"/>
      <c r="D29" s="482"/>
      <c r="E29" s="167">
        <f>SUM(E10:E28)</f>
        <v>1806985904</v>
      </c>
      <c r="F29" s="167">
        <f>SUM(F10:F28)</f>
        <v>1224902919</v>
      </c>
      <c r="G29" s="167">
        <f>SUM(G10:G28)</f>
        <v>615494024.03000009</v>
      </c>
      <c r="H29" s="348">
        <f t="shared" si="0"/>
        <v>0.50248392299732947</v>
      </c>
    </row>
    <row r="30" spans="1:12" ht="15.75" customHeight="1" x14ac:dyDescent="0.25">
      <c r="A30" s="86" t="s">
        <v>411</v>
      </c>
    </row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</sheetData>
  <mergeCells count="18">
    <mergeCell ref="A2:H2"/>
    <mergeCell ref="A3:H3"/>
    <mergeCell ref="A6:H6"/>
    <mergeCell ref="C12:C14"/>
    <mergeCell ref="A29:D29"/>
    <mergeCell ref="A8:A9"/>
    <mergeCell ref="G8:H8"/>
    <mergeCell ref="E8:F8"/>
    <mergeCell ref="D8:D9"/>
    <mergeCell ref="B8:B9"/>
    <mergeCell ref="C8:C9"/>
    <mergeCell ref="B10:B14"/>
    <mergeCell ref="C10:C11"/>
    <mergeCell ref="C22:C24"/>
    <mergeCell ref="B25:B28"/>
    <mergeCell ref="C25:C28"/>
    <mergeCell ref="C16:C21"/>
    <mergeCell ref="B16:B24"/>
  </mergeCells>
  <printOptions horizontalCentered="1" verticalCentered="1"/>
  <pageMargins left="0.19685039370078741" right="0.31496062992125984" top="0.19685039370078741" bottom="0.39370078740157483" header="0" footer="0"/>
  <pageSetup scale="69" orientation="landscape" r:id="rId1"/>
  <rowBreaks count="1" manualBreakCount="1">
    <brk id="24" max="7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2E75B5"/>
  </sheetPr>
  <dimension ref="A2:H779"/>
  <sheetViews>
    <sheetView showGridLines="0" topLeftCell="B14" zoomScaleNormal="100" zoomScaleSheetLayoutView="100" workbookViewId="0">
      <selection activeCell="G21" sqref="G21"/>
    </sheetView>
  </sheetViews>
  <sheetFormatPr baseColWidth="10" defaultColWidth="14.42578125" defaultRowHeight="15" customHeight="1" x14ac:dyDescent="0.25"/>
  <cols>
    <col min="1" max="1" width="34.42578125" style="1" customWidth="1"/>
    <col min="2" max="2" width="19.5703125" style="1" customWidth="1"/>
    <col min="3" max="3" width="18.85546875" style="1" customWidth="1"/>
    <col min="4" max="4" width="59.85546875" style="1" customWidth="1"/>
    <col min="5" max="7" width="18.7109375" style="1" bestFit="1" customWidth="1"/>
    <col min="8" max="8" width="13" style="3" customWidth="1"/>
    <col min="9" max="11" width="10.7109375" style="1" customWidth="1"/>
    <col min="12" max="17" width="14.42578125" style="1"/>
    <col min="18" max="18" width="14.42578125" style="1" customWidth="1"/>
    <col min="19" max="16384" width="14.42578125" style="1"/>
  </cols>
  <sheetData>
    <row r="2" spans="1:8" ht="15" customHeight="1" x14ac:dyDescent="0.25">
      <c r="A2" s="426" t="s">
        <v>412</v>
      </c>
      <c r="B2" s="426"/>
      <c r="C2" s="426"/>
      <c r="D2" s="426"/>
      <c r="E2" s="426"/>
      <c r="F2" s="426"/>
      <c r="G2" s="426"/>
      <c r="H2" s="426"/>
    </row>
    <row r="3" spans="1:8" ht="15" customHeight="1" x14ac:dyDescent="0.25">
      <c r="A3" s="465" t="s">
        <v>437</v>
      </c>
      <c r="B3" s="465"/>
      <c r="C3" s="465"/>
      <c r="D3" s="465"/>
      <c r="E3" s="465"/>
      <c r="F3" s="465"/>
      <c r="G3" s="465"/>
      <c r="H3" s="465"/>
    </row>
    <row r="6" spans="1:8" ht="22.5" customHeight="1" x14ac:dyDescent="0.25">
      <c r="A6" s="448" t="s">
        <v>391</v>
      </c>
      <c r="B6" s="448"/>
      <c r="C6" s="448"/>
      <c r="D6" s="448"/>
      <c r="E6" s="448"/>
      <c r="F6" s="448"/>
      <c r="G6" s="448"/>
      <c r="H6" s="448"/>
    </row>
    <row r="7" spans="1:8" ht="15" customHeight="1" thickBot="1" x14ac:dyDescent="0.3"/>
    <row r="8" spans="1:8" ht="15" customHeight="1" thickBot="1" x14ac:dyDescent="0.3">
      <c r="A8" s="505" t="s">
        <v>133</v>
      </c>
      <c r="B8" s="507" t="s">
        <v>291</v>
      </c>
      <c r="C8" s="507" t="s">
        <v>292</v>
      </c>
      <c r="D8" s="500" t="s">
        <v>364</v>
      </c>
      <c r="E8" s="502" t="s">
        <v>2</v>
      </c>
      <c r="F8" s="503"/>
      <c r="G8" s="503" t="s">
        <v>135</v>
      </c>
      <c r="H8" s="504"/>
    </row>
    <row r="9" spans="1:8" ht="39.75" customHeight="1" thickBot="1" x14ac:dyDescent="0.3">
      <c r="A9" s="506"/>
      <c r="B9" s="508"/>
      <c r="C9" s="508"/>
      <c r="D9" s="501"/>
      <c r="E9" s="397" t="s">
        <v>4</v>
      </c>
      <c r="F9" s="398" t="s">
        <v>5</v>
      </c>
      <c r="G9" s="398" t="s">
        <v>134</v>
      </c>
      <c r="H9" s="399" t="s">
        <v>7</v>
      </c>
    </row>
    <row r="10" spans="1:8" ht="38.25" customHeight="1" x14ac:dyDescent="0.25">
      <c r="A10" s="339" t="s">
        <v>212</v>
      </c>
      <c r="B10" s="509" t="s">
        <v>389</v>
      </c>
      <c r="C10" s="509" t="s">
        <v>390</v>
      </c>
      <c r="D10" s="386" t="s">
        <v>125</v>
      </c>
      <c r="E10" s="400">
        <v>261840000</v>
      </c>
      <c r="F10" s="334">
        <v>303731290</v>
      </c>
      <c r="G10" s="335">
        <v>214259246.66999999</v>
      </c>
      <c r="H10" s="336">
        <f>G10/F10</f>
        <v>0.70542368772739872</v>
      </c>
    </row>
    <row r="11" spans="1:8" ht="36" customHeight="1" x14ac:dyDescent="0.25">
      <c r="A11" s="240" t="s">
        <v>136</v>
      </c>
      <c r="B11" s="510"/>
      <c r="C11" s="510"/>
      <c r="D11" s="387" t="s">
        <v>119</v>
      </c>
      <c r="E11" s="391">
        <v>244593400</v>
      </c>
      <c r="F11" s="143">
        <v>306802746</v>
      </c>
      <c r="G11" s="144">
        <v>201311747.33000001</v>
      </c>
      <c r="H11" s="250">
        <f t="shared" ref="H11:H20" si="0">G11/F11</f>
        <v>0.65616018746455418</v>
      </c>
    </row>
    <row r="12" spans="1:8" ht="39.75" customHeight="1" x14ac:dyDescent="0.25">
      <c r="A12" s="240" t="s">
        <v>434</v>
      </c>
      <c r="B12" s="510"/>
      <c r="C12" s="510"/>
      <c r="D12" s="388" t="s">
        <v>213</v>
      </c>
      <c r="E12" s="391">
        <v>1206222880</v>
      </c>
      <c r="F12" s="143">
        <v>804817619</v>
      </c>
      <c r="G12" s="144">
        <v>409880808.41000003</v>
      </c>
      <c r="H12" s="250">
        <f t="shared" si="0"/>
        <v>0.50928408962925553</v>
      </c>
    </row>
    <row r="13" spans="1:8" ht="63.75" thickBot="1" x14ac:dyDescent="0.3">
      <c r="A13" s="240" t="s">
        <v>435</v>
      </c>
      <c r="B13" s="510"/>
      <c r="C13" s="374" t="s">
        <v>400</v>
      </c>
      <c r="D13" s="388" t="s">
        <v>138</v>
      </c>
      <c r="E13" s="401">
        <v>279049000</v>
      </c>
      <c r="F13" s="402">
        <v>289080727</v>
      </c>
      <c r="G13" s="280">
        <v>127829988.28</v>
      </c>
      <c r="H13" s="281">
        <f t="shared" si="0"/>
        <v>0.44219477931505269</v>
      </c>
    </row>
    <row r="14" spans="1:8" ht="31.5" x14ac:dyDescent="0.25">
      <c r="A14" s="339" t="s">
        <v>392</v>
      </c>
      <c r="B14" s="509" t="s">
        <v>332</v>
      </c>
      <c r="C14" s="509" t="s">
        <v>298</v>
      </c>
      <c r="D14" s="386" t="s">
        <v>372</v>
      </c>
      <c r="E14" s="393">
        <v>85849498</v>
      </c>
      <c r="F14" s="394">
        <v>2736095</v>
      </c>
      <c r="G14" s="395">
        <v>2736094.5</v>
      </c>
      <c r="H14" s="396">
        <f t="shared" si="0"/>
        <v>0.99999981725780718</v>
      </c>
    </row>
    <row r="15" spans="1:8" ht="31.5" x14ac:dyDescent="0.25">
      <c r="A15" s="240" t="s">
        <v>137</v>
      </c>
      <c r="B15" s="510"/>
      <c r="C15" s="510"/>
      <c r="D15" s="387" t="s">
        <v>180</v>
      </c>
      <c r="E15" s="392">
        <v>149932320</v>
      </c>
      <c r="F15" s="135">
        <v>7719811</v>
      </c>
      <c r="G15" s="144">
        <v>1310799.3500000001</v>
      </c>
      <c r="H15" s="250">
        <f t="shared" si="0"/>
        <v>0.1697968188599436</v>
      </c>
    </row>
    <row r="16" spans="1:8" ht="43.5" customHeight="1" x14ac:dyDescent="0.25">
      <c r="A16" s="240" t="s">
        <v>351</v>
      </c>
      <c r="B16" s="510"/>
      <c r="C16" s="510"/>
      <c r="D16" s="387" t="s">
        <v>352</v>
      </c>
      <c r="E16" s="392">
        <v>84218182</v>
      </c>
      <c r="F16" s="135">
        <v>3216001</v>
      </c>
      <c r="G16" s="144">
        <v>0</v>
      </c>
      <c r="H16" s="250">
        <f t="shared" si="0"/>
        <v>0</v>
      </c>
    </row>
    <row r="17" spans="1:8" ht="43.5" customHeight="1" x14ac:dyDescent="0.25">
      <c r="A17" s="331" t="s">
        <v>426</v>
      </c>
      <c r="B17" s="510"/>
      <c r="C17" s="510"/>
      <c r="D17" s="388" t="s">
        <v>421</v>
      </c>
      <c r="E17" s="392">
        <v>0</v>
      </c>
      <c r="F17" s="135">
        <v>4668528</v>
      </c>
      <c r="G17" s="144">
        <v>2417227.02</v>
      </c>
      <c r="H17" s="250">
        <f t="shared" si="0"/>
        <v>0.51777070202856235</v>
      </c>
    </row>
    <row r="18" spans="1:8" ht="43.5" customHeight="1" x14ac:dyDescent="0.25">
      <c r="A18" s="331" t="s">
        <v>424</v>
      </c>
      <c r="B18" s="510"/>
      <c r="C18" s="510"/>
      <c r="D18" s="388" t="s">
        <v>423</v>
      </c>
      <c r="E18" s="392">
        <v>0</v>
      </c>
      <c r="F18" s="135">
        <v>50828856</v>
      </c>
      <c r="G18" s="144">
        <v>32386837.899999999</v>
      </c>
      <c r="H18" s="250">
        <f t="shared" si="0"/>
        <v>0.63717424409473233</v>
      </c>
    </row>
    <row r="19" spans="1:8" ht="43.5" customHeight="1" thickBot="1" x14ac:dyDescent="0.3">
      <c r="A19" s="279" t="s">
        <v>425</v>
      </c>
      <c r="B19" s="511"/>
      <c r="C19" s="511"/>
      <c r="D19" s="389" t="s">
        <v>422</v>
      </c>
      <c r="E19" s="403">
        <v>0</v>
      </c>
      <c r="F19" s="156">
        <v>76750412</v>
      </c>
      <c r="G19" s="332">
        <v>46135333.890000001</v>
      </c>
      <c r="H19" s="333">
        <f t="shared" si="0"/>
        <v>0.60110861541694394</v>
      </c>
    </row>
    <row r="20" spans="1:8" ht="37.5" customHeight="1" thickBot="1" x14ac:dyDescent="0.3">
      <c r="A20" s="337" t="s">
        <v>405</v>
      </c>
      <c r="B20" s="338" t="s">
        <v>408</v>
      </c>
      <c r="C20" s="338" t="s">
        <v>298</v>
      </c>
      <c r="D20" s="390" t="s">
        <v>406</v>
      </c>
      <c r="E20" s="404">
        <v>747783000</v>
      </c>
      <c r="F20" s="352">
        <v>657382500</v>
      </c>
      <c r="G20" s="405">
        <v>179586414.72999999</v>
      </c>
      <c r="H20" s="406">
        <f t="shared" si="0"/>
        <v>0.27318405149209174</v>
      </c>
    </row>
    <row r="21" spans="1:8" ht="22.5" customHeight="1" thickBot="1" x14ac:dyDescent="0.3">
      <c r="A21" s="497" t="s">
        <v>23</v>
      </c>
      <c r="B21" s="498"/>
      <c r="C21" s="498"/>
      <c r="D21" s="499"/>
      <c r="E21" s="149">
        <f>SUM(E10:E20)</f>
        <v>3059488280</v>
      </c>
      <c r="F21" s="149">
        <f>SUM(F10:F20)</f>
        <v>2507734585</v>
      </c>
      <c r="G21" s="149">
        <f>SUM(G10:G20)</f>
        <v>1217854498.0799999</v>
      </c>
      <c r="H21" s="385">
        <f>+G21/F21</f>
        <v>0.48563931181736281</v>
      </c>
    </row>
    <row r="22" spans="1:8" ht="15.75" x14ac:dyDescent="0.25">
      <c r="A22" s="233" t="s">
        <v>411</v>
      </c>
      <c r="B22" s="233"/>
      <c r="C22" s="233"/>
      <c r="D22" s="88"/>
      <c r="E22" s="89"/>
      <c r="F22" s="89"/>
      <c r="G22" s="85"/>
      <c r="H22" s="105"/>
    </row>
    <row r="23" spans="1:8" ht="15.75" customHeight="1" x14ac:dyDescent="0.25"/>
    <row r="24" spans="1:8" ht="15.75" customHeight="1" x14ac:dyDescent="0.25">
      <c r="D24" s="98"/>
      <c r="E24" s="2"/>
    </row>
    <row r="25" spans="1:8" ht="15.75" customHeight="1" x14ac:dyDescent="0.25"/>
    <row r="26" spans="1:8" ht="15.75" customHeight="1" x14ac:dyDescent="0.25"/>
    <row r="27" spans="1:8" ht="15.75" customHeight="1" x14ac:dyDescent="0.25"/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</sheetData>
  <mergeCells count="14">
    <mergeCell ref="A2:H2"/>
    <mergeCell ref="A3:H3"/>
    <mergeCell ref="A21:D21"/>
    <mergeCell ref="A6:H6"/>
    <mergeCell ref="D8:D9"/>
    <mergeCell ref="E8:F8"/>
    <mergeCell ref="G8:H8"/>
    <mergeCell ref="A8:A9"/>
    <mergeCell ref="B8:B9"/>
    <mergeCell ref="C8:C9"/>
    <mergeCell ref="C10:C12"/>
    <mergeCell ref="B10:B13"/>
    <mergeCell ref="B14:B19"/>
    <mergeCell ref="C14:C19"/>
  </mergeCells>
  <pageMargins left="0.62992125984251968" right="0.23622047244094491" top="0.55118110236220474" bottom="0.74803149606299213" header="0.31496062992125984" footer="0.31496062992125984"/>
  <pageSetup scale="61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2E75B5"/>
  </sheetPr>
  <dimension ref="B1:K1000"/>
  <sheetViews>
    <sheetView view="pageBreakPreview" topLeftCell="A44" zoomScale="80" zoomScaleNormal="70" zoomScaleSheetLayoutView="80" workbookViewId="0">
      <selection activeCell="G50" sqref="G50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3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2"/>
      <c r="F1" s="2"/>
    </row>
    <row r="2" spans="2:11" x14ac:dyDescent="0.25">
      <c r="E2" s="2"/>
      <c r="F2" s="2"/>
    </row>
    <row r="3" spans="2:11" x14ac:dyDescent="0.25">
      <c r="E3" s="2"/>
      <c r="F3" s="2"/>
    </row>
    <row r="4" spans="2:11" ht="15.75" thickBot="1" x14ac:dyDescent="0.3">
      <c r="E4" s="2"/>
      <c r="F4" s="2"/>
    </row>
    <row r="5" spans="2:11" ht="39" customHeight="1" x14ac:dyDescent="0.25">
      <c r="B5" s="512" t="s">
        <v>25</v>
      </c>
      <c r="C5" s="514" t="s">
        <v>26</v>
      </c>
      <c r="D5" s="514" t="s">
        <v>27</v>
      </c>
      <c r="E5" s="516" t="s">
        <v>28</v>
      </c>
      <c r="F5" s="517"/>
      <c r="G5" s="524" t="s">
        <v>29</v>
      </c>
      <c r="H5" s="517"/>
      <c r="I5" s="522" t="s">
        <v>32</v>
      </c>
    </row>
    <row r="6" spans="2:11" ht="42.75" customHeight="1" x14ac:dyDescent="0.25">
      <c r="B6" s="513"/>
      <c r="C6" s="515"/>
      <c r="D6" s="515"/>
      <c r="E6" s="51" t="s">
        <v>30</v>
      </c>
      <c r="F6" s="51" t="s">
        <v>5</v>
      </c>
      <c r="G6" s="52" t="s">
        <v>6</v>
      </c>
      <c r="H6" s="53" t="s">
        <v>31</v>
      </c>
      <c r="I6" s="523"/>
    </row>
    <row r="7" spans="2:11" ht="94.5" customHeight="1" x14ac:dyDescent="0.25">
      <c r="B7" s="30" t="s">
        <v>51</v>
      </c>
      <c r="C7" s="69" t="s">
        <v>116</v>
      </c>
      <c r="D7" s="21" t="s">
        <v>86</v>
      </c>
      <c r="E7" s="54">
        <v>92216000</v>
      </c>
      <c r="F7" s="54">
        <v>90244380</v>
      </c>
      <c r="G7" s="55">
        <v>20899181.260000002</v>
      </c>
      <c r="H7" s="75">
        <f>G7/F7</f>
        <v>0.23158429655120907</v>
      </c>
      <c r="I7" s="64">
        <v>60132</v>
      </c>
    </row>
    <row r="8" spans="2:11" ht="98.25" customHeight="1" x14ac:dyDescent="0.25">
      <c r="B8" s="30" t="s">
        <v>52</v>
      </c>
      <c r="C8" s="525" t="s">
        <v>117</v>
      </c>
      <c r="D8" s="21" t="s">
        <v>87</v>
      </c>
      <c r="E8" s="57">
        <v>48600000</v>
      </c>
      <c r="F8" s="57">
        <v>36801647</v>
      </c>
      <c r="G8" s="57">
        <v>33701645.359999999</v>
      </c>
      <c r="H8" s="76">
        <f t="shared" ref="H8:H49" si="0">G8/F8</f>
        <v>0.91576459499217522</v>
      </c>
      <c r="I8" s="65">
        <v>208415</v>
      </c>
    </row>
    <row r="9" spans="2:11" ht="76.5" customHeight="1" x14ac:dyDescent="0.25">
      <c r="B9" s="30" t="s">
        <v>53</v>
      </c>
      <c r="C9" s="526"/>
      <c r="D9" s="21" t="s">
        <v>88</v>
      </c>
      <c r="E9" s="55">
        <v>26000000</v>
      </c>
      <c r="F9" s="55">
        <v>64544415</v>
      </c>
      <c r="G9" s="55">
        <v>43039997.520000003</v>
      </c>
      <c r="H9" s="75">
        <f t="shared" si="0"/>
        <v>0.66682760266709373</v>
      </c>
      <c r="I9" s="64">
        <v>209024</v>
      </c>
    </row>
    <row r="10" spans="2:11" ht="76.5" customHeight="1" x14ac:dyDescent="0.25">
      <c r="B10" s="30" t="s">
        <v>54</v>
      </c>
      <c r="C10" s="526"/>
      <c r="D10" s="21" t="s">
        <v>89</v>
      </c>
      <c r="E10" s="57">
        <v>54304761</v>
      </c>
      <c r="F10" s="57">
        <v>22739140</v>
      </c>
      <c r="G10" s="57">
        <v>21129834.43</v>
      </c>
      <c r="H10" s="76">
        <f t="shared" si="0"/>
        <v>0.92922750948364796</v>
      </c>
      <c r="I10" s="65">
        <v>209051</v>
      </c>
    </row>
    <row r="11" spans="2:11" ht="76.5" customHeight="1" x14ac:dyDescent="0.25">
      <c r="B11" s="30" t="s">
        <v>55</v>
      </c>
      <c r="C11" s="526"/>
      <c r="D11" s="21" t="s">
        <v>90</v>
      </c>
      <c r="E11" s="57">
        <v>23191912</v>
      </c>
      <c r="F11" s="57">
        <v>3000000</v>
      </c>
      <c r="G11" s="57">
        <v>0</v>
      </c>
      <c r="H11" s="76">
        <f t="shared" si="0"/>
        <v>0</v>
      </c>
      <c r="I11" s="65">
        <v>209677</v>
      </c>
    </row>
    <row r="12" spans="2:11" ht="76.5" customHeight="1" x14ac:dyDescent="0.25">
      <c r="B12" s="30" t="s">
        <v>56</v>
      </c>
      <c r="C12" s="526"/>
      <c r="D12" s="21" t="s">
        <v>91</v>
      </c>
      <c r="E12" s="57">
        <v>41347830</v>
      </c>
      <c r="F12" s="57">
        <v>5100000</v>
      </c>
      <c r="G12" s="57">
        <v>459062.26</v>
      </c>
      <c r="H12" s="76">
        <f t="shared" si="0"/>
        <v>9.0012207843137251E-2</v>
      </c>
      <c r="I12" s="65">
        <v>209678</v>
      </c>
    </row>
    <row r="13" spans="2:11" ht="76.5" customHeight="1" x14ac:dyDescent="0.25">
      <c r="B13" s="30" t="s">
        <v>56</v>
      </c>
      <c r="C13" s="526"/>
      <c r="D13" s="21" t="s">
        <v>92</v>
      </c>
      <c r="E13" s="57">
        <v>50319389</v>
      </c>
      <c r="F13" s="57">
        <v>20946675</v>
      </c>
      <c r="G13" s="57">
        <v>20889071.260000002</v>
      </c>
      <c r="H13" s="76">
        <f t="shared" si="0"/>
        <v>0.99724998167967005</v>
      </c>
      <c r="I13" s="65">
        <v>209682</v>
      </c>
    </row>
    <row r="14" spans="2:11" ht="76.5" customHeight="1" x14ac:dyDescent="0.25">
      <c r="B14" s="30" t="s">
        <v>56</v>
      </c>
      <c r="C14" s="526"/>
      <c r="D14" s="21" t="s">
        <v>93</v>
      </c>
      <c r="E14" s="57">
        <v>23281973</v>
      </c>
      <c r="F14" s="57">
        <v>728638</v>
      </c>
      <c r="G14" s="57">
        <v>728484.87</v>
      </c>
      <c r="H14" s="76">
        <f t="shared" si="0"/>
        <v>0.99978984077141186</v>
      </c>
      <c r="I14" s="65">
        <v>207590</v>
      </c>
    </row>
    <row r="15" spans="2:11" ht="76.5" customHeight="1" x14ac:dyDescent="0.25">
      <c r="B15" s="30" t="s">
        <v>57</v>
      </c>
      <c r="C15" s="526"/>
      <c r="D15" s="21" t="s">
        <v>94</v>
      </c>
      <c r="E15" s="57">
        <v>3300636</v>
      </c>
      <c r="F15" s="57">
        <v>10930680</v>
      </c>
      <c r="G15" s="57">
        <v>9805023.3300000001</v>
      </c>
      <c r="H15" s="76">
        <f t="shared" si="0"/>
        <v>0.89701860542985434</v>
      </c>
      <c r="I15" s="65">
        <v>149860</v>
      </c>
      <c r="K15" s="50"/>
    </row>
    <row r="16" spans="2:11" ht="76.5" customHeight="1" x14ac:dyDescent="0.25">
      <c r="B16" s="30" t="s">
        <v>58</v>
      </c>
      <c r="C16" s="526"/>
      <c r="D16" s="21" t="s">
        <v>33</v>
      </c>
      <c r="E16" s="57">
        <v>0</v>
      </c>
      <c r="F16" s="57">
        <v>12643524</v>
      </c>
      <c r="G16" s="57">
        <v>8255621.6500000004</v>
      </c>
      <c r="H16" s="58">
        <f t="shared" si="0"/>
        <v>0.65295258268185363</v>
      </c>
      <c r="I16" s="65">
        <v>228252</v>
      </c>
      <c r="J16" s="43"/>
    </row>
    <row r="17" spans="2:9" ht="76.5" customHeight="1" x14ac:dyDescent="0.25">
      <c r="B17" s="30" t="s">
        <v>58</v>
      </c>
      <c r="C17" s="527"/>
      <c r="D17" s="21" t="s">
        <v>34</v>
      </c>
      <c r="E17" s="55">
        <v>0</v>
      </c>
      <c r="F17" s="55">
        <v>12886032</v>
      </c>
      <c r="G17" s="55">
        <v>684757.25</v>
      </c>
      <c r="H17" s="56">
        <f t="shared" si="0"/>
        <v>5.313949631663184E-2</v>
      </c>
      <c r="I17" s="65">
        <v>228343</v>
      </c>
    </row>
    <row r="18" spans="2:9" ht="76.5" customHeight="1" x14ac:dyDescent="0.25">
      <c r="B18" s="30" t="s">
        <v>59</v>
      </c>
      <c r="C18" s="528" t="s">
        <v>118</v>
      </c>
      <c r="D18" s="21" t="s">
        <v>95</v>
      </c>
      <c r="E18" s="57">
        <v>147845465</v>
      </c>
      <c r="F18" s="57">
        <v>83478936</v>
      </c>
      <c r="G18" s="57">
        <v>82602280.510000005</v>
      </c>
      <c r="H18" s="76">
        <f t="shared" si="0"/>
        <v>0.98949848270706287</v>
      </c>
      <c r="I18" s="65">
        <v>34968</v>
      </c>
    </row>
    <row r="19" spans="2:9" ht="76.5" customHeight="1" x14ac:dyDescent="0.25">
      <c r="B19" s="30" t="s">
        <v>60</v>
      </c>
      <c r="C19" s="529"/>
      <c r="D19" s="21" t="s">
        <v>96</v>
      </c>
      <c r="E19" s="57">
        <v>60000000</v>
      </c>
      <c r="F19" s="57">
        <v>76600000</v>
      </c>
      <c r="G19" s="57">
        <v>71396398.120000005</v>
      </c>
      <c r="H19" s="76">
        <f t="shared" si="0"/>
        <v>0.9320678605744126</v>
      </c>
      <c r="I19" s="65">
        <v>116535</v>
      </c>
    </row>
    <row r="20" spans="2:9" ht="76.5" customHeight="1" x14ac:dyDescent="0.25">
      <c r="B20" s="30" t="s">
        <v>59</v>
      </c>
      <c r="C20" s="529"/>
      <c r="D20" s="21" t="s">
        <v>97</v>
      </c>
      <c r="E20" s="57">
        <v>133231886</v>
      </c>
      <c r="F20" s="57">
        <v>10134533</v>
      </c>
      <c r="G20" s="57">
        <v>0</v>
      </c>
      <c r="H20" s="76">
        <f t="shared" si="0"/>
        <v>0</v>
      </c>
      <c r="I20" s="65">
        <v>15149</v>
      </c>
    </row>
    <row r="21" spans="2:9" ht="76.5" customHeight="1" x14ac:dyDescent="0.25">
      <c r="B21" s="30" t="s">
        <v>61</v>
      </c>
      <c r="C21" s="528" t="s">
        <v>119</v>
      </c>
      <c r="D21" s="21" t="s">
        <v>98</v>
      </c>
      <c r="E21" s="57">
        <v>36475246</v>
      </c>
      <c r="F21" s="57">
        <v>36475246</v>
      </c>
      <c r="G21" s="57">
        <v>7322821.6799999997</v>
      </c>
      <c r="H21" s="76">
        <f t="shared" si="0"/>
        <v>0.20076140624246919</v>
      </c>
      <c r="I21" s="65">
        <v>116527</v>
      </c>
    </row>
    <row r="22" spans="2:9" ht="76.5" customHeight="1" x14ac:dyDescent="0.25">
      <c r="B22" s="31" t="s">
        <v>61</v>
      </c>
      <c r="C22" s="529"/>
      <c r="D22" s="32" t="s">
        <v>99</v>
      </c>
      <c r="E22" s="59">
        <v>45347603</v>
      </c>
      <c r="F22" s="59">
        <v>45347603</v>
      </c>
      <c r="G22" s="59">
        <v>6697145.1500000004</v>
      </c>
      <c r="H22" s="77">
        <f t="shared" si="0"/>
        <v>0.14768465601147651</v>
      </c>
      <c r="I22" s="66">
        <v>132258</v>
      </c>
    </row>
    <row r="23" spans="2:9" ht="76.5" customHeight="1" x14ac:dyDescent="0.25">
      <c r="B23" s="33" t="s">
        <v>62</v>
      </c>
      <c r="C23" s="518" t="s">
        <v>120</v>
      </c>
      <c r="D23" s="34" t="s">
        <v>100</v>
      </c>
      <c r="E23" s="57">
        <v>22077494</v>
      </c>
      <c r="F23" s="57">
        <v>18741577</v>
      </c>
      <c r="G23" s="57">
        <v>16149118.109999999</v>
      </c>
      <c r="H23" s="76">
        <f t="shared" si="0"/>
        <v>0.86167338586288655</v>
      </c>
      <c r="I23" s="67">
        <v>209016</v>
      </c>
    </row>
    <row r="24" spans="2:9" ht="76.5" customHeight="1" x14ac:dyDescent="0.25">
      <c r="B24" s="35" t="s">
        <v>63</v>
      </c>
      <c r="C24" s="519"/>
      <c r="D24" s="21" t="s">
        <v>35</v>
      </c>
      <c r="E24" s="57">
        <v>0</v>
      </c>
      <c r="F24" s="57">
        <v>12316168</v>
      </c>
      <c r="G24" s="57">
        <v>0</v>
      </c>
      <c r="H24" s="58">
        <f t="shared" si="0"/>
        <v>0</v>
      </c>
      <c r="I24" s="68">
        <v>228035</v>
      </c>
    </row>
    <row r="25" spans="2:9" ht="90" customHeight="1" x14ac:dyDescent="0.25">
      <c r="B25" s="35" t="s">
        <v>64</v>
      </c>
      <c r="C25" s="519"/>
      <c r="D25" s="21" t="s">
        <v>36</v>
      </c>
      <c r="E25" s="57">
        <v>0</v>
      </c>
      <c r="F25" s="57">
        <v>7441805</v>
      </c>
      <c r="G25" s="57">
        <v>224087.69</v>
      </c>
      <c r="H25" s="58">
        <f t="shared" si="0"/>
        <v>3.0112007772307929E-2</v>
      </c>
      <c r="I25" s="68">
        <v>228061</v>
      </c>
    </row>
    <row r="26" spans="2:9" ht="90" customHeight="1" x14ac:dyDescent="0.25">
      <c r="B26" s="37" t="s">
        <v>65</v>
      </c>
      <c r="C26" s="520"/>
      <c r="D26" s="36"/>
      <c r="E26" s="57">
        <v>0</v>
      </c>
      <c r="F26" s="57">
        <v>19153043</v>
      </c>
      <c r="G26" s="57">
        <v>19106005.960000001</v>
      </c>
      <c r="H26" s="58">
        <f t="shared" si="0"/>
        <v>0.99754414794557711</v>
      </c>
      <c r="I26" s="62">
        <v>228251</v>
      </c>
    </row>
    <row r="27" spans="2:9" ht="90" customHeight="1" x14ac:dyDescent="0.25">
      <c r="B27" s="35" t="s">
        <v>122</v>
      </c>
      <c r="C27" s="530" t="s">
        <v>74</v>
      </c>
      <c r="D27" s="36"/>
      <c r="E27" s="57">
        <v>12730500</v>
      </c>
      <c r="F27" s="57">
        <v>0</v>
      </c>
      <c r="G27" s="57">
        <v>0</v>
      </c>
      <c r="H27" s="76" t="e">
        <f t="shared" si="0"/>
        <v>#DIV/0!</v>
      </c>
      <c r="I27" s="62">
        <v>221962</v>
      </c>
    </row>
    <row r="28" spans="2:9" ht="90" customHeight="1" x14ac:dyDescent="0.25">
      <c r="B28" s="35" t="s">
        <v>123</v>
      </c>
      <c r="C28" s="531"/>
      <c r="D28" s="36"/>
      <c r="E28" s="57">
        <v>40000000</v>
      </c>
      <c r="F28" s="57">
        <v>2778672</v>
      </c>
      <c r="G28" s="57">
        <v>1200000</v>
      </c>
      <c r="H28" s="76">
        <f t="shared" si="0"/>
        <v>0.43186097531482665</v>
      </c>
      <c r="I28" s="62">
        <v>221965</v>
      </c>
    </row>
    <row r="29" spans="2:9" ht="90" customHeight="1" x14ac:dyDescent="0.25">
      <c r="B29" s="38" t="s">
        <v>66</v>
      </c>
      <c r="C29" s="531"/>
      <c r="D29" s="39" t="s">
        <v>101</v>
      </c>
      <c r="E29" s="57">
        <v>23750000</v>
      </c>
      <c r="F29" s="57">
        <v>0</v>
      </c>
      <c r="G29" s="57">
        <v>0</v>
      </c>
      <c r="H29" s="76" t="e">
        <f t="shared" si="0"/>
        <v>#DIV/0!</v>
      </c>
      <c r="I29" s="63">
        <v>116530</v>
      </c>
    </row>
    <row r="30" spans="2:9" ht="90" customHeight="1" x14ac:dyDescent="0.25">
      <c r="B30" s="38" t="s">
        <v>67</v>
      </c>
      <c r="C30" s="531"/>
      <c r="D30" s="39" t="s">
        <v>102</v>
      </c>
      <c r="E30" s="57">
        <v>1300000</v>
      </c>
      <c r="F30" s="57">
        <v>34248424</v>
      </c>
      <c r="G30" s="57">
        <v>0</v>
      </c>
      <c r="H30" s="76">
        <f t="shared" si="0"/>
        <v>0</v>
      </c>
      <c r="I30" s="63">
        <v>142767</v>
      </c>
    </row>
    <row r="31" spans="2:9" ht="90" customHeight="1" x14ac:dyDescent="0.25">
      <c r="B31" s="38" t="s">
        <v>68</v>
      </c>
      <c r="C31" s="531"/>
      <c r="D31" s="39" t="s">
        <v>103</v>
      </c>
      <c r="E31" s="57">
        <v>31881336</v>
      </c>
      <c r="F31" s="57">
        <v>31881336</v>
      </c>
      <c r="G31" s="57">
        <v>1223010.24</v>
      </c>
      <c r="H31" s="76">
        <f t="shared" si="0"/>
        <v>3.8361323377414297E-2</v>
      </c>
      <c r="I31" s="63">
        <v>167405</v>
      </c>
    </row>
    <row r="32" spans="2:9" ht="90" customHeight="1" x14ac:dyDescent="0.25">
      <c r="B32" s="38" t="s">
        <v>68</v>
      </c>
      <c r="C32" s="531"/>
      <c r="D32" s="39" t="s">
        <v>104</v>
      </c>
      <c r="E32" s="57">
        <v>46050000</v>
      </c>
      <c r="F32" s="57">
        <v>35744431</v>
      </c>
      <c r="G32" s="57">
        <v>30167081.219999999</v>
      </c>
      <c r="H32" s="76">
        <f t="shared" si="0"/>
        <v>0.84396590954266415</v>
      </c>
      <c r="I32" s="63">
        <v>189499</v>
      </c>
    </row>
    <row r="33" spans="2:10" ht="90" customHeight="1" x14ac:dyDescent="0.25">
      <c r="B33" s="38" t="s">
        <v>69</v>
      </c>
      <c r="C33" s="531"/>
      <c r="D33" s="39"/>
      <c r="E33" s="57">
        <v>0</v>
      </c>
      <c r="F33" s="57">
        <v>126770500</v>
      </c>
      <c r="G33" s="57">
        <v>76363701.480000004</v>
      </c>
      <c r="H33" s="58">
        <f t="shared" si="0"/>
        <v>0.60237753641422886</v>
      </c>
      <c r="I33" s="63">
        <v>190108</v>
      </c>
    </row>
    <row r="34" spans="2:10" ht="90" customHeight="1" x14ac:dyDescent="0.25">
      <c r="B34" s="38" t="s">
        <v>70</v>
      </c>
      <c r="C34" s="531"/>
      <c r="D34" s="39"/>
      <c r="E34" s="57">
        <v>0</v>
      </c>
      <c r="F34" s="57">
        <v>11510337</v>
      </c>
      <c r="G34" s="57">
        <v>4184226.09</v>
      </c>
      <c r="H34" s="58">
        <f t="shared" si="0"/>
        <v>0.36351899079931366</v>
      </c>
      <c r="I34" s="63">
        <v>190122</v>
      </c>
    </row>
    <row r="35" spans="2:10" ht="90" customHeight="1" x14ac:dyDescent="0.25">
      <c r="B35" s="38" t="s">
        <v>71</v>
      </c>
      <c r="C35" s="531"/>
      <c r="D35" s="39" t="s">
        <v>105</v>
      </c>
      <c r="E35" s="57">
        <v>16100000</v>
      </c>
      <c r="F35" s="57">
        <v>1200000</v>
      </c>
      <c r="G35" s="57">
        <v>981253.77</v>
      </c>
      <c r="H35" s="76">
        <f t="shared" si="0"/>
        <v>0.81771147499999997</v>
      </c>
      <c r="I35" s="63">
        <v>221005</v>
      </c>
    </row>
    <row r="36" spans="2:10" ht="90" customHeight="1" x14ac:dyDescent="0.25">
      <c r="B36" s="38" t="s">
        <v>72</v>
      </c>
      <c r="C36" s="531"/>
      <c r="D36" s="39" t="s">
        <v>106</v>
      </c>
      <c r="E36" s="57">
        <v>27524022</v>
      </c>
      <c r="F36" s="57">
        <v>27524022</v>
      </c>
      <c r="G36" s="57">
        <v>3474885.01</v>
      </c>
      <c r="H36" s="76">
        <f t="shared" si="0"/>
        <v>0.12624917281347905</v>
      </c>
      <c r="I36" s="63">
        <v>72220</v>
      </c>
    </row>
    <row r="37" spans="2:10" ht="90" customHeight="1" x14ac:dyDescent="0.25">
      <c r="B37" s="38" t="s">
        <v>73</v>
      </c>
      <c r="C37" s="531"/>
      <c r="D37" s="39" t="s">
        <v>107</v>
      </c>
      <c r="E37" s="57">
        <v>193950000</v>
      </c>
      <c r="F37" s="57">
        <v>0</v>
      </c>
      <c r="G37" s="57">
        <v>0</v>
      </c>
      <c r="H37" s="76" t="e">
        <f t="shared" si="0"/>
        <v>#DIV/0!</v>
      </c>
      <c r="I37" s="63">
        <v>95927</v>
      </c>
    </row>
    <row r="38" spans="2:10" ht="90" customHeight="1" x14ac:dyDescent="0.25">
      <c r="B38" s="38" t="s">
        <v>68</v>
      </c>
      <c r="C38" s="532"/>
      <c r="D38" s="39" t="s">
        <v>108</v>
      </c>
      <c r="E38" s="57">
        <v>33517793</v>
      </c>
      <c r="F38" s="57">
        <v>33517793</v>
      </c>
      <c r="G38" s="57">
        <v>7414262.9699999997</v>
      </c>
      <c r="H38" s="76">
        <f t="shared" si="0"/>
        <v>0.22120379375813914</v>
      </c>
      <c r="I38" s="63">
        <v>72219</v>
      </c>
    </row>
    <row r="39" spans="2:10" ht="90" customHeight="1" x14ac:dyDescent="0.25">
      <c r="B39" s="38" t="s">
        <v>75</v>
      </c>
      <c r="C39" s="40" t="s">
        <v>76</v>
      </c>
      <c r="D39" s="39" t="s">
        <v>109</v>
      </c>
      <c r="E39" s="57">
        <v>47331000</v>
      </c>
      <c r="F39" s="57">
        <v>1000000</v>
      </c>
      <c r="G39" s="57">
        <v>348216.3</v>
      </c>
      <c r="H39" s="76">
        <f t="shared" si="0"/>
        <v>0.34821629999999998</v>
      </c>
      <c r="I39" s="63">
        <v>211099</v>
      </c>
    </row>
    <row r="40" spans="2:10" ht="90" customHeight="1" x14ac:dyDescent="0.25">
      <c r="B40" s="38" t="s">
        <v>77</v>
      </c>
      <c r="C40" s="521" t="s">
        <v>121</v>
      </c>
      <c r="D40" s="39"/>
      <c r="E40" s="57">
        <v>0</v>
      </c>
      <c r="F40" s="57">
        <v>2312052</v>
      </c>
      <c r="G40" s="57">
        <v>1931846.46</v>
      </c>
      <c r="H40" s="58">
        <f t="shared" si="0"/>
        <v>0.83555493561563488</v>
      </c>
      <c r="I40" s="63">
        <v>33423</v>
      </c>
      <c r="J40" s="29"/>
    </row>
    <row r="41" spans="2:10" ht="90" customHeight="1" x14ac:dyDescent="0.25">
      <c r="B41" s="38" t="s">
        <v>78</v>
      </c>
      <c r="C41" s="521"/>
      <c r="D41" s="39" t="s">
        <v>110</v>
      </c>
      <c r="E41" s="57">
        <v>624278</v>
      </c>
      <c r="F41" s="57">
        <v>4255053</v>
      </c>
      <c r="G41" s="57">
        <v>1255327.19</v>
      </c>
      <c r="H41" s="76">
        <f t="shared" si="0"/>
        <v>0.29502034169727143</v>
      </c>
      <c r="I41" s="63">
        <v>224376</v>
      </c>
    </row>
    <row r="42" spans="2:10" ht="90" customHeight="1" x14ac:dyDescent="0.25">
      <c r="B42" s="38" t="s">
        <v>79</v>
      </c>
      <c r="C42" s="521"/>
      <c r="D42" s="39" t="s">
        <v>111</v>
      </c>
      <c r="E42" s="57">
        <v>687322</v>
      </c>
      <c r="F42" s="57">
        <v>4980360</v>
      </c>
      <c r="G42" s="57">
        <v>567796.37</v>
      </c>
      <c r="H42" s="76">
        <f t="shared" si="0"/>
        <v>0.11400709386470054</v>
      </c>
      <c r="I42" s="63">
        <v>224215</v>
      </c>
    </row>
    <row r="43" spans="2:10" ht="90" customHeight="1" x14ac:dyDescent="0.25">
      <c r="B43" s="38" t="s">
        <v>79</v>
      </c>
      <c r="C43" s="521"/>
      <c r="D43" s="39" t="s">
        <v>112</v>
      </c>
      <c r="E43" s="57">
        <v>810167</v>
      </c>
      <c r="F43" s="57">
        <v>5029200</v>
      </c>
      <c r="G43" s="57">
        <v>911176.33</v>
      </c>
      <c r="H43" s="76">
        <f t="shared" si="0"/>
        <v>0.18117719120337231</v>
      </c>
      <c r="I43" s="63">
        <v>155983</v>
      </c>
    </row>
    <row r="44" spans="2:10" ht="90" customHeight="1" x14ac:dyDescent="0.25">
      <c r="B44" s="38" t="s">
        <v>80</v>
      </c>
      <c r="C44" s="521" t="s">
        <v>124</v>
      </c>
      <c r="D44" s="39"/>
      <c r="E44" s="57">
        <v>0</v>
      </c>
      <c r="F44" s="57">
        <v>2088359</v>
      </c>
      <c r="G44" s="57">
        <v>915862.74</v>
      </c>
      <c r="H44" s="58">
        <f t="shared" si="0"/>
        <v>0.43855617736222557</v>
      </c>
      <c r="I44" s="63">
        <v>209397</v>
      </c>
      <c r="J44" s="29"/>
    </row>
    <row r="45" spans="2:10" ht="90" customHeight="1" x14ac:dyDescent="0.25">
      <c r="B45" s="38" t="s">
        <v>81</v>
      </c>
      <c r="C45" s="521"/>
      <c r="D45" s="39" t="s">
        <v>113</v>
      </c>
      <c r="E45" s="57">
        <v>632904</v>
      </c>
      <c r="F45" s="57">
        <v>1965365</v>
      </c>
      <c r="G45" s="57">
        <v>716337.04</v>
      </c>
      <c r="H45" s="76">
        <f t="shared" si="0"/>
        <v>0.36448040949136679</v>
      </c>
      <c r="I45" s="63">
        <v>209400</v>
      </c>
    </row>
    <row r="46" spans="2:10" ht="90" customHeight="1" x14ac:dyDescent="0.25">
      <c r="B46" s="38" t="s">
        <v>82</v>
      </c>
      <c r="C46" s="521"/>
      <c r="D46" s="39"/>
      <c r="E46" s="57">
        <v>0</v>
      </c>
      <c r="F46" s="57">
        <v>3430971</v>
      </c>
      <c r="G46" s="57">
        <v>802317.84</v>
      </c>
      <c r="H46" s="58">
        <f t="shared" si="0"/>
        <v>0.23384570723564843</v>
      </c>
      <c r="I46" s="63">
        <v>209399</v>
      </c>
      <c r="J46" s="29"/>
    </row>
    <row r="47" spans="2:10" ht="90" customHeight="1" x14ac:dyDescent="0.25">
      <c r="B47" s="38" t="s">
        <v>83</v>
      </c>
      <c r="C47" s="521"/>
      <c r="D47" s="39"/>
      <c r="E47" s="57">
        <v>0</v>
      </c>
      <c r="F47" s="57">
        <v>3813052</v>
      </c>
      <c r="G47" s="57">
        <v>803993.54</v>
      </c>
      <c r="H47" s="58">
        <f t="shared" si="0"/>
        <v>0.2108530227230051</v>
      </c>
      <c r="I47" s="63">
        <v>209398</v>
      </c>
      <c r="J47" s="29"/>
    </row>
    <row r="48" spans="2:10" ht="90" customHeight="1" x14ac:dyDescent="0.25">
      <c r="B48" s="38" t="s">
        <v>84</v>
      </c>
      <c r="C48" s="521"/>
      <c r="D48" s="39"/>
      <c r="E48" s="57">
        <v>0</v>
      </c>
      <c r="F48" s="57">
        <v>3731490</v>
      </c>
      <c r="G48" s="57">
        <v>461195.38</v>
      </c>
      <c r="H48" s="58">
        <f t="shared" si="0"/>
        <v>0.12359550206485881</v>
      </c>
      <c r="I48" s="63">
        <v>206196</v>
      </c>
      <c r="J48" s="29"/>
    </row>
    <row r="49" spans="2:9" ht="90" customHeight="1" x14ac:dyDescent="0.25">
      <c r="B49" s="38" t="s">
        <v>85</v>
      </c>
      <c r="C49" s="40" t="s">
        <v>74</v>
      </c>
      <c r="D49" s="39" t="s">
        <v>114</v>
      </c>
      <c r="E49" s="57">
        <v>29775000</v>
      </c>
      <c r="F49" s="57">
        <v>29495346</v>
      </c>
      <c r="G49" s="57">
        <v>29487468.77</v>
      </c>
      <c r="H49" s="76">
        <f t="shared" si="0"/>
        <v>0.99973293312104217</v>
      </c>
      <c r="I49" s="63">
        <v>130902</v>
      </c>
    </row>
    <row r="50" spans="2:9" ht="36" customHeight="1" x14ac:dyDescent="0.25">
      <c r="B50" s="41" t="s">
        <v>47</v>
      </c>
      <c r="C50" s="42"/>
      <c r="D50" s="42"/>
      <c r="E50" s="60">
        <f>SUM(E7:E49)</f>
        <v>1314204517</v>
      </c>
      <c r="F50" s="60">
        <f t="shared" ref="F50:G50" si="1">SUM(F7:F49)</f>
        <v>957530805</v>
      </c>
      <c r="G50" s="60">
        <f t="shared" si="1"/>
        <v>526300495.14999998</v>
      </c>
      <c r="H50" s="61">
        <f>+G50/F50</f>
        <v>0.54964340823478774</v>
      </c>
      <c r="I50" s="42"/>
    </row>
    <row r="51" spans="2:9" ht="36" customHeight="1" x14ac:dyDescent="0.25">
      <c r="B51" s="41"/>
      <c r="C51" s="42"/>
      <c r="D51" s="42"/>
      <c r="E51" s="70">
        <v>1000566929</v>
      </c>
      <c r="F51" s="70">
        <v>809172097</v>
      </c>
      <c r="G51" s="70">
        <v>480779391.19999999</v>
      </c>
      <c r="H51" s="71"/>
      <c r="I51" s="42"/>
    </row>
    <row r="52" spans="2:9" ht="36" customHeight="1" x14ac:dyDescent="0.25">
      <c r="B52" s="41"/>
      <c r="C52" s="42"/>
      <c r="D52" s="42"/>
      <c r="E52" s="70">
        <f>+E50-E51</f>
        <v>313637588</v>
      </c>
      <c r="F52" s="70">
        <f>+F50-F51</f>
        <v>148358708</v>
      </c>
      <c r="G52" s="70">
        <f>+G50-G51</f>
        <v>45521103.949999988</v>
      </c>
      <c r="H52" s="71"/>
      <c r="I52" s="42"/>
    </row>
    <row r="53" spans="2:9" ht="15.75" customHeight="1" x14ac:dyDescent="0.25"/>
    <row r="54" spans="2:9" ht="15.75" customHeight="1" x14ac:dyDescent="0.25"/>
    <row r="55" spans="2:9" ht="15.75" customHeight="1" x14ac:dyDescent="0.25"/>
    <row r="56" spans="2:9" ht="15.75" customHeight="1" x14ac:dyDescent="0.25"/>
    <row r="57" spans="2:9" ht="15.75" customHeight="1" x14ac:dyDescent="0.25"/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33.75" customHeight="1" x14ac:dyDescent="0.25">
      <c r="B62" s="29"/>
      <c r="C62" s="28"/>
    </row>
    <row r="63" spans="2:9" ht="15.75" customHeight="1" x14ac:dyDescent="0.25"/>
    <row r="64" spans="2:9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3">
    <mergeCell ref="C40:C43"/>
    <mergeCell ref="C44:C48"/>
    <mergeCell ref="I5:I6"/>
    <mergeCell ref="G5:H5"/>
    <mergeCell ref="C8:C17"/>
    <mergeCell ref="C18:C20"/>
    <mergeCell ref="C21:C22"/>
    <mergeCell ref="C27:C38"/>
    <mergeCell ref="B5:B6"/>
    <mergeCell ref="C5:C6"/>
    <mergeCell ref="D5:D6"/>
    <mergeCell ref="E5:F5"/>
    <mergeCell ref="C23:C26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53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2E75B5"/>
  </sheetPr>
  <dimension ref="B1:K995"/>
  <sheetViews>
    <sheetView view="pageBreakPreview" topLeftCell="A43" zoomScale="80" zoomScaleNormal="70" zoomScaleSheetLayoutView="80" workbookViewId="0">
      <selection activeCell="I17" sqref="I17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78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2"/>
      <c r="F1" s="2"/>
    </row>
    <row r="2" spans="2:11" x14ac:dyDescent="0.25">
      <c r="E2" s="2"/>
      <c r="F2" s="2"/>
    </row>
    <row r="3" spans="2:11" x14ac:dyDescent="0.25">
      <c r="E3" s="2"/>
      <c r="F3" s="2"/>
    </row>
    <row r="4" spans="2:11" ht="15.75" thickBot="1" x14ac:dyDescent="0.3">
      <c r="E4" s="2"/>
      <c r="F4" s="2"/>
    </row>
    <row r="5" spans="2:11" ht="39" customHeight="1" x14ac:dyDescent="0.25">
      <c r="B5" s="512" t="s">
        <v>25</v>
      </c>
      <c r="C5" s="514" t="s">
        <v>26</v>
      </c>
      <c r="D5" s="514" t="s">
        <v>27</v>
      </c>
      <c r="E5" s="516" t="s">
        <v>28</v>
      </c>
      <c r="F5" s="517"/>
      <c r="G5" s="524" t="s">
        <v>29</v>
      </c>
      <c r="H5" s="517"/>
      <c r="I5" s="522" t="s">
        <v>32</v>
      </c>
    </row>
    <row r="6" spans="2:11" ht="42.75" customHeight="1" x14ac:dyDescent="0.25">
      <c r="B6" s="513"/>
      <c r="C6" s="515"/>
      <c r="D6" s="515"/>
      <c r="E6" s="51" t="s">
        <v>30</v>
      </c>
      <c r="F6" s="51" t="s">
        <v>5</v>
      </c>
      <c r="G6" s="52" t="s">
        <v>6</v>
      </c>
      <c r="H6" s="79" t="s">
        <v>31</v>
      </c>
      <c r="I6" s="523"/>
    </row>
    <row r="7" spans="2:11" ht="94.5" customHeight="1" x14ac:dyDescent="0.25">
      <c r="B7" s="30" t="s">
        <v>51</v>
      </c>
      <c r="C7" s="69" t="s">
        <v>116</v>
      </c>
      <c r="D7" s="21" t="s">
        <v>86</v>
      </c>
      <c r="E7" s="54">
        <v>92216000</v>
      </c>
      <c r="F7" s="54">
        <v>90244380</v>
      </c>
      <c r="G7" s="55">
        <v>16772391.609999999</v>
      </c>
      <c r="H7" s="80">
        <f>G7/F7</f>
        <v>0.185855247828175</v>
      </c>
      <c r="I7" s="64">
        <v>60132</v>
      </c>
    </row>
    <row r="8" spans="2:11" ht="98.25" customHeight="1" x14ac:dyDescent="0.25">
      <c r="B8" s="30" t="s">
        <v>52</v>
      </c>
      <c r="C8" s="525" t="s">
        <v>117</v>
      </c>
      <c r="D8" s="21" t="s">
        <v>87</v>
      </c>
      <c r="E8" s="57">
        <v>48600000</v>
      </c>
      <c r="F8" s="57">
        <v>69459811</v>
      </c>
      <c r="G8" s="57">
        <v>33701645.359999999</v>
      </c>
      <c r="H8" s="81">
        <f t="shared" ref="H8:H44" si="0">G8/F8</f>
        <v>0.48519632971647447</v>
      </c>
      <c r="I8" s="65">
        <v>208415</v>
      </c>
    </row>
    <row r="9" spans="2:11" ht="76.5" customHeight="1" x14ac:dyDescent="0.25">
      <c r="B9" s="30" t="s">
        <v>53</v>
      </c>
      <c r="C9" s="526"/>
      <c r="D9" s="21" t="s">
        <v>88</v>
      </c>
      <c r="E9" s="55">
        <v>26000000</v>
      </c>
      <c r="F9" s="55">
        <v>28173428</v>
      </c>
      <c r="G9" s="55">
        <v>28173426.870000001</v>
      </c>
      <c r="H9" s="80">
        <f t="shared" si="0"/>
        <v>0.99999995989128487</v>
      </c>
      <c r="I9" s="64">
        <v>209024</v>
      </c>
    </row>
    <row r="10" spans="2:11" ht="76.5" customHeight="1" x14ac:dyDescent="0.25">
      <c r="B10" s="30" t="s">
        <v>54</v>
      </c>
      <c r="C10" s="526"/>
      <c r="D10" s="21" t="s">
        <v>89</v>
      </c>
      <c r="E10" s="57">
        <v>54304761</v>
      </c>
      <c r="F10" s="57">
        <v>22739140</v>
      </c>
      <c r="G10" s="57">
        <v>21129834.43</v>
      </c>
      <c r="H10" s="81">
        <f t="shared" si="0"/>
        <v>0.92922750948364796</v>
      </c>
      <c r="I10" s="65">
        <v>209051</v>
      </c>
    </row>
    <row r="11" spans="2:11" ht="76.5" customHeight="1" x14ac:dyDescent="0.25">
      <c r="B11" s="30" t="s">
        <v>55</v>
      </c>
      <c r="C11" s="526"/>
      <c r="D11" s="21" t="s">
        <v>90</v>
      </c>
      <c r="E11" s="57">
        <v>23191912</v>
      </c>
      <c r="F11" s="57">
        <v>3000000</v>
      </c>
      <c r="G11" s="57">
        <v>0</v>
      </c>
      <c r="H11" s="81">
        <f t="shared" si="0"/>
        <v>0</v>
      </c>
      <c r="I11" s="65">
        <v>209677</v>
      </c>
    </row>
    <row r="12" spans="2:11" ht="76.5" customHeight="1" x14ac:dyDescent="0.25">
      <c r="B12" s="30" t="s">
        <v>56</v>
      </c>
      <c r="C12" s="526"/>
      <c r="D12" s="21" t="s">
        <v>91</v>
      </c>
      <c r="E12" s="57">
        <v>41347830</v>
      </c>
      <c r="F12" s="57">
        <v>5100000</v>
      </c>
      <c r="G12" s="57">
        <v>459062.26</v>
      </c>
      <c r="H12" s="81">
        <f t="shared" si="0"/>
        <v>9.0012207843137251E-2</v>
      </c>
      <c r="I12" s="65">
        <v>209678</v>
      </c>
    </row>
    <row r="13" spans="2:11" ht="76.5" customHeight="1" x14ac:dyDescent="0.25">
      <c r="B13" s="30" t="s">
        <v>56</v>
      </c>
      <c r="C13" s="526"/>
      <c r="D13" s="21" t="s">
        <v>92</v>
      </c>
      <c r="E13" s="57">
        <v>50319389</v>
      </c>
      <c r="F13" s="57">
        <v>20946675</v>
      </c>
      <c r="G13" s="57">
        <v>20889071.260000002</v>
      </c>
      <c r="H13" s="81">
        <f t="shared" si="0"/>
        <v>0.99724998167967005</v>
      </c>
      <c r="I13" s="65">
        <v>209682</v>
      </c>
    </row>
    <row r="14" spans="2:11" ht="76.5" customHeight="1" x14ac:dyDescent="0.25">
      <c r="B14" s="30" t="s">
        <v>56</v>
      </c>
      <c r="C14" s="526"/>
      <c r="D14" s="21" t="s">
        <v>93</v>
      </c>
      <c r="E14" s="57">
        <v>23281973</v>
      </c>
      <c r="F14" s="57">
        <v>728638</v>
      </c>
      <c r="G14" s="57">
        <v>728484.87</v>
      </c>
      <c r="H14" s="81">
        <f t="shared" si="0"/>
        <v>0.99978984077141186</v>
      </c>
      <c r="I14" s="65">
        <v>207590</v>
      </c>
    </row>
    <row r="15" spans="2:11" ht="76.5" customHeight="1" x14ac:dyDescent="0.25">
      <c r="B15" s="30" t="s">
        <v>57</v>
      </c>
      <c r="C15" s="526"/>
      <c r="D15" s="21" t="s">
        <v>94</v>
      </c>
      <c r="E15" s="57">
        <v>3300636</v>
      </c>
      <c r="F15" s="57">
        <v>10930680</v>
      </c>
      <c r="G15" s="57">
        <v>9805023.3300000001</v>
      </c>
      <c r="H15" s="81">
        <f t="shared" si="0"/>
        <v>0.89701860542985434</v>
      </c>
      <c r="I15" s="65">
        <v>149860</v>
      </c>
      <c r="K15" s="50"/>
    </row>
    <row r="16" spans="2:11" ht="76.5" customHeight="1" x14ac:dyDescent="0.25">
      <c r="B16" s="30" t="s">
        <v>58</v>
      </c>
      <c r="C16" s="526"/>
      <c r="D16" s="21" t="s">
        <v>33</v>
      </c>
      <c r="E16" s="57">
        <v>0</v>
      </c>
      <c r="F16" s="57">
        <v>12143524</v>
      </c>
      <c r="G16" s="57">
        <v>445696.74</v>
      </c>
      <c r="H16" s="81">
        <f t="shared" si="0"/>
        <v>3.6702421801118025E-2</v>
      </c>
      <c r="I16" s="65">
        <v>228252</v>
      </c>
      <c r="J16" s="43"/>
    </row>
    <row r="17" spans="2:9" ht="76.5" customHeight="1" x14ac:dyDescent="0.25">
      <c r="B17" s="30" t="s">
        <v>58</v>
      </c>
      <c r="C17" s="527"/>
      <c r="D17" s="21" t="s">
        <v>34</v>
      </c>
      <c r="E17" s="55">
        <v>0</v>
      </c>
      <c r="F17" s="55">
        <v>12386032</v>
      </c>
      <c r="G17" s="55">
        <v>398880.6</v>
      </c>
      <c r="H17" s="80">
        <f t="shared" si="0"/>
        <v>3.2204066645395393E-2</v>
      </c>
      <c r="I17" s="65">
        <v>228343</v>
      </c>
    </row>
    <row r="18" spans="2:9" ht="76.5" customHeight="1" x14ac:dyDescent="0.25">
      <c r="B18" s="30" t="s">
        <v>59</v>
      </c>
      <c r="C18" s="528" t="s">
        <v>118</v>
      </c>
      <c r="D18" s="21" t="s">
        <v>95</v>
      </c>
      <c r="E18" s="57">
        <v>147845465</v>
      </c>
      <c r="F18" s="57">
        <v>73090761</v>
      </c>
      <c r="G18" s="57">
        <v>73090760.5</v>
      </c>
      <c r="H18" s="81">
        <f t="shared" si="0"/>
        <v>0.99999999315919008</v>
      </c>
      <c r="I18" s="65">
        <v>34968</v>
      </c>
    </row>
    <row r="19" spans="2:9" ht="76.5" customHeight="1" x14ac:dyDescent="0.25">
      <c r="B19" s="30" t="s">
        <v>60</v>
      </c>
      <c r="C19" s="529"/>
      <c r="D19" s="21" t="s">
        <v>96</v>
      </c>
      <c r="E19" s="57">
        <v>60000000</v>
      </c>
      <c r="F19" s="57">
        <v>76600000</v>
      </c>
      <c r="G19" s="57">
        <v>71241509.659999996</v>
      </c>
      <c r="H19" s="81">
        <f t="shared" si="0"/>
        <v>0.93004581801566577</v>
      </c>
      <c r="I19" s="65">
        <v>116535</v>
      </c>
    </row>
    <row r="20" spans="2:9" ht="76.5" customHeight="1" x14ac:dyDescent="0.25">
      <c r="B20" s="30" t="s">
        <v>59</v>
      </c>
      <c r="C20" s="529"/>
      <c r="D20" s="21" t="s">
        <v>97</v>
      </c>
      <c r="E20" s="57">
        <v>133231886</v>
      </c>
      <c r="F20" s="57">
        <v>10134533</v>
      </c>
      <c r="G20" s="57">
        <v>0</v>
      </c>
      <c r="H20" s="81">
        <f t="shared" si="0"/>
        <v>0</v>
      </c>
      <c r="I20" s="65">
        <v>15149</v>
      </c>
    </row>
    <row r="21" spans="2:9" ht="76.5" customHeight="1" x14ac:dyDescent="0.25">
      <c r="B21" s="30" t="s">
        <v>61</v>
      </c>
      <c r="C21" s="528" t="s">
        <v>119</v>
      </c>
      <c r="D21" s="21" t="s">
        <v>98</v>
      </c>
      <c r="E21" s="57">
        <v>36475246</v>
      </c>
      <c r="F21" s="57">
        <v>36475246</v>
      </c>
      <c r="G21" s="57">
        <v>7322821.6799999997</v>
      </c>
      <c r="H21" s="81">
        <f t="shared" si="0"/>
        <v>0.20076140624246919</v>
      </c>
      <c r="I21" s="65">
        <v>116527</v>
      </c>
    </row>
    <row r="22" spans="2:9" ht="76.5" customHeight="1" x14ac:dyDescent="0.25">
      <c r="B22" s="31" t="s">
        <v>61</v>
      </c>
      <c r="C22" s="529"/>
      <c r="D22" s="32" t="s">
        <v>99</v>
      </c>
      <c r="E22" s="59">
        <v>45347603</v>
      </c>
      <c r="F22" s="59">
        <v>45347603</v>
      </c>
      <c r="G22" s="59">
        <v>6697145.1500000004</v>
      </c>
      <c r="H22" s="82">
        <f t="shared" si="0"/>
        <v>0.14768465601147651</v>
      </c>
      <c r="I22" s="66">
        <v>132258</v>
      </c>
    </row>
    <row r="23" spans="2:9" ht="76.5" customHeight="1" x14ac:dyDescent="0.25">
      <c r="B23" s="33" t="s">
        <v>62</v>
      </c>
      <c r="C23" s="518" t="s">
        <v>120</v>
      </c>
      <c r="D23" s="34" t="s">
        <v>100</v>
      </c>
      <c r="E23" s="57">
        <v>22077494</v>
      </c>
      <c r="F23" s="57">
        <v>18741577</v>
      </c>
      <c r="G23" s="57">
        <v>16149118.109999999</v>
      </c>
      <c r="H23" s="81">
        <f t="shared" si="0"/>
        <v>0.86167338586288655</v>
      </c>
      <c r="I23" s="67">
        <v>209016</v>
      </c>
    </row>
    <row r="24" spans="2:9" ht="76.5" customHeight="1" x14ac:dyDescent="0.25">
      <c r="B24" s="35" t="s">
        <v>63</v>
      </c>
      <c r="C24" s="519"/>
      <c r="D24" s="21" t="s">
        <v>35</v>
      </c>
      <c r="E24" s="57">
        <v>0</v>
      </c>
      <c r="F24" s="57">
        <v>12316168</v>
      </c>
      <c r="G24" s="57">
        <v>0</v>
      </c>
      <c r="H24" s="81">
        <f t="shared" si="0"/>
        <v>0</v>
      </c>
      <c r="I24" s="68">
        <v>228035</v>
      </c>
    </row>
    <row r="25" spans="2:9" ht="90" customHeight="1" x14ac:dyDescent="0.25">
      <c r="B25" s="35" t="s">
        <v>64</v>
      </c>
      <c r="C25" s="519"/>
      <c r="D25" s="21" t="s">
        <v>36</v>
      </c>
      <c r="E25" s="57">
        <v>0</v>
      </c>
      <c r="F25" s="57">
        <v>7441805</v>
      </c>
      <c r="G25" s="57">
        <v>224087.69</v>
      </c>
      <c r="H25" s="81">
        <f t="shared" si="0"/>
        <v>3.0112007772307929E-2</v>
      </c>
      <c r="I25" s="68">
        <v>228061</v>
      </c>
    </row>
    <row r="26" spans="2:9" ht="90" customHeight="1" x14ac:dyDescent="0.25">
      <c r="B26" s="37" t="s">
        <v>65</v>
      </c>
      <c r="C26" s="520"/>
      <c r="D26" s="36"/>
      <c r="E26" s="57">
        <v>0</v>
      </c>
      <c r="F26" s="57">
        <v>11053043</v>
      </c>
      <c r="G26" s="57">
        <v>11024657.18</v>
      </c>
      <c r="H26" s="81">
        <f t="shared" si="0"/>
        <v>0.9974318547390072</v>
      </c>
      <c r="I26" s="62">
        <v>228251</v>
      </c>
    </row>
    <row r="27" spans="2:9" ht="90" customHeight="1" x14ac:dyDescent="0.25">
      <c r="B27" s="35" t="s">
        <v>122</v>
      </c>
      <c r="C27" s="530" t="s">
        <v>74</v>
      </c>
      <c r="D27" s="36"/>
      <c r="E27" s="57">
        <v>12730500</v>
      </c>
      <c r="F27" s="57">
        <v>0</v>
      </c>
      <c r="G27" s="57">
        <v>0</v>
      </c>
      <c r="H27" s="81" t="e">
        <f t="shared" si="0"/>
        <v>#DIV/0!</v>
      </c>
      <c r="I27" s="62">
        <v>221962</v>
      </c>
    </row>
    <row r="28" spans="2:9" ht="90" customHeight="1" x14ac:dyDescent="0.25">
      <c r="B28" s="35" t="s">
        <v>123</v>
      </c>
      <c r="C28" s="531"/>
      <c r="D28" s="36"/>
      <c r="E28" s="57">
        <v>40000000</v>
      </c>
      <c r="F28" s="57">
        <v>2778672</v>
      </c>
      <c r="G28" s="57">
        <v>1200000</v>
      </c>
      <c r="H28" s="81">
        <f t="shared" si="0"/>
        <v>0.43186097531482665</v>
      </c>
      <c r="I28" s="62">
        <v>221965</v>
      </c>
    </row>
    <row r="29" spans="2:9" ht="90" customHeight="1" x14ac:dyDescent="0.25">
      <c r="B29" s="38" t="s">
        <v>66</v>
      </c>
      <c r="C29" s="531"/>
      <c r="D29" s="39" t="s">
        <v>101</v>
      </c>
      <c r="E29" s="57">
        <v>23750000</v>
      </c>
      <c r="F29" s="57">
        <v>0</v>
      </c>
      <c r="G29" s="57">
        <v>0</v>
      </c>
      <c r="H29" s="81" t="e">
        <f t="shared" si="0"/>
        <v>#DIV/0!</v>
      </c>
      <c r="I29" s="63">
        <v>116530</v>
      </c>
    </row>
    <row r="30" spans="2:9" ht="90" customHeight="1" x14ac:dyDescent="0.25">
      <c r="B30" s="38" t="s">
        <v>67</v>
      </c>
      <c r="C30" s="531"/>
      <c r="D30" s="39" t="s">
        <v>102</v>
      </c>
      <c r="E30" s="57">
        <v>1300000</v>
      </c>
      <c r="F30" s="57">
        <v>34248424</v>
      </c>
      <c r="G30" s="57">
        <v>0</v>
      </c>
      <c r="H30" s="81">
        <f t="shared" si="0"/>
        <v>0</v>
      </c>
      <c r="I30" s="63">
        <v>142767</v>
      </c>
    </row>
    <row r="31" spans="2:9" ht="90" customHeight="1" x14ac:dyDescent="0.25">
      <c r="B31" s="38" t="s">
        <v>68</v>
      </c>
      <c r="C31" s="531"/>
      <c r="D31" s="39" t="s">
        <v>103</v>
      </c>
      <c r="E31" s="57">
        <v>31881336</v>
      </c>
      <c r="F31" s="57">
        <v>31881336</v>
      </c>
      <c r="G31" s="57">
        <v>1223010.24</v>
      </c>
      <c r="H31" s="81">
        <f t="shared" si="0"/>
        <v>3.8361323377414297E-2</v>
      </c>
      <c r="I31" s="63">
        <v>167405</v>
      </c>
    </row>
    <row r="32" spans="2:9" ht="90" customHeight="1" x14ac:dyDescent="0.25">
      <c r="B32" s="38" t="s">
        <v>68</v>
      </c>
      <c r="C32" s="531"/>
      <c r="D32" s="39" t="s">
        <v>104</v>
      </c>
      <c r="E32" s="57">
        <v>46050000</v>
      </c>
      <c r="F32" s="57">
        <v>67167773</v>
      </c>
      <c r="G32" s="57">
        <v>30167081.219999999</v>
      </c>
      <c r="H32" s="81">
        <f t="shared" si="0"/>
        <v>0.44913028782419212</v>
      </c>
      <c r="I32" s="63">
        <v>189499</v>
      </c>
    </row>
    <row r="33" spans="2:9" ht="90" customHeight="1" x14ac:dyDescent="0.25">
      <c r="B33" s="38" t="s">
        <v>69</v>
      </c>
      <c r="C33" s="531"/>
      <c r="D33" s="39"/>
      <c r="E33" s="57">
        <v>0</v>
      </c>
      <c r="F33" s="57">
        <v>48103659</v>
      </c>
      <c r="G33" s="57">
        <v>38472344.759999998</v>
      </c>
      <c r="H33" s="81">
        <f t="shared" si="0"/>
        <v>0.79978000758736456</v>
      </c>
      <c r="I33" s="63">
        <v>190108</v>
      </c>
    </row>
    <row r="34" spans="2:9" ht="90" customHeight="1" x14ac:dyDescent="0.25">
      <c r="B34" s="38" t="s">
        <v>70</v>
      </c>
      <c r="C34" s="531"/>
      <c r="D34" s="39"/>
      <c r="E34" s="57">
        <v>0</v>
      </c>
      <c r="F34" s="57">
        <v>11510337</v>
      </c>
      <c r="G34" s="57">
        <v>4184226.09</v>
      </c>
      <c r="H34" s="81">
        <f t="shared" si="0"/>
        <v>0.36351899079931366</v>
      </c>
      <c r="I34" s="63">
        <v>190122</v>
      </c>
    </row>
    <row r="35" spans="2:9" ht="90" customHeight="1" x14ac:dyDescent="0.25">
      <c r="B35" s="38" t="s">
        <v>71</v>
      </c>
      <c r="C35" s="531"/>
      <c r="D35" s="39" t="s">
        <v>105</v>
      </c>
      <c r="E35" s="57">
        <v>16100000</v>
      </c>
      <c r="F35" s="57">
        <v>1200000</v>
      </c>
      <c r="G35" s="57">
        <v>981253.77</v>
      </c>
      <c r="H35" s="81">
        <f t="shared" si="0"/>
        <v>0.81771147499999997</v>
      </c>
      <c r="I35" s="63">
        <v>221005</v>
      </c>
    </row>
    <row r="36" spans="2:9" ht="90" customHeight="1" x14ac:dyDescent="0.25">
      <c r="B36" s="38" t="s">
        <v>72</v>
      </c>
      <c r="C36" s="531"/>
      <c r="D36" s="39" t="s">
        <v>106</v>
      </c>
      <c r="E36" s="57">
        <v>27524022</v>
      </c>
      <c r="F36" s="57">
        <v>27524022</v>
      </c>
      <c r="G36" s="57">
        <v>3474885.01</v>
      </c>
      <c r="H36" s="81">
        <f t="shared" si="0"/>
        <v>0.12624917281347905</v>
      </c>
      <c r="I36" s="63">
        <v>72220</v>
      </c>
    </row>
    <row r="37" spans="2:9" ht="90" customHeight="1" x14ac:dyDescent="0.25">
      <c r="B37" s="38" t="s">
        <v>73</v>
      </c>
      <c r="C37" s="531"/>
      <c r="D37" s="39" t="s">
        <v>107</v>
      </c>
      <c r="E37" s="57">
        <v>193950000</v>
      </c>
      <c r="F37" s="57">
        <v>3100000</v>
      </c>
      <c r="G37" s="57">
        <v>0</v>
      </c>
      <c r="H37" s="81">
        <f t="shared" si="0"/>
        <v>0</v>
      </c>
      <c r="I37" s="63">
        <v>95927</v>
      </c>
    </row>
    <row r="38" spans="2:9" ht="90" customHeight="1" x14ac:dyDescent="0.25">
      <c r="B38" s="38" t="s">
        <v>68</v>
      </c>
      <c r="C38" s="532"/>
      <c r="D38" s="39" t="s">
        <v>108</v>
      </c>
      <c r="E38" s="57">
        <v>33517793</v>
      </c>
      <c r="F38" s="57">
        <v>33517793</v>
      </c>
      <c r="G38" s="57">
        <v>7414262.9699999997</v>
      </c>
      <c r="H38" s="81">
        <f t="shared" si="0"/>
        <v>0.22120379375813914</v>
      </c>
      <c r="I38" s="63">
        <v>72219</v>
      </c>
    </row>
    <row r="39" spans="2:9" ht="90" customHeight="1" x14ac:dyDescent="0.25">
      <c r="B39" s="38" t="s">
        <v>75</v>
      </c>
      <c r="C39" s="40" t="s">
        <v>76</v>
      </c>
      <c r="D39" s="39" t="s">
        <v>109</v>
      </c>
      <c r="E39" s="57">
        <v>47331000</v>
      </c>
      <c r="F39" s="57">
        <v>1000000</v>
      </c>
      <c r="G39" s="57">
        <v>348216.3</v>
      </c>
      <c r="H39" s="81">
        <f t="shared" si="0"/>
        <v>0.34821629999999998</v>
      </c>
      <c r="I39" s="63">
        <v>211099</v>
      </c>
    </row>
    <row r="40" spans="2:9" ht="90" customHeight="1" x14ac:dyDescent="0.25">
      <c r="B40" s="38" t="s">
        <v>78</v>
      </c>
      <c r="C40" s="521"/>
      <c r="D40" s="39" t="s">
        <v>110</v>
      </c>
      <c r="E40" s="57">
        <v>624278</v>
      </c>
      <c r="F40" s="57">
        <v>4255053</v>
      </c>
      <c r="G40" s="57">
        <v>1255327.19</v>
      </c>
      <c r="H40" s="81">
        <f t="shared" si="0"/>
        <v>0.29502034169727143</v>
      </c>
      <c r="I40" s="63">
        <v>224376</v>
      </c>
    </row>
    <row r="41" spans="2:9" ht="90" customHeight="1" x14ac:dyDescent="0.25">
      <c r="B41" s="38" t="s">
        <v>79</v>
      </c>
      <c r="C41" s="521"/>
      <c r="D41" s="39" t="s">
        <v>111</v>
      </c>
      <c r="E41" s="57">
        <v>687322</v>
      </c>
      <c r="F41" s="57">
        <v>4980360</v>
      </c>
      <c r="G41" s="57">
        <v>567796.37</v>
      </c>
      <c r="H41" s="81">
        <f t="shared" si="0"/>
        <v>0.11400709386470054</v>
      </c>
      <c r="I41" s="63">
        <v>224215</v>
      </c>
    </row>
    <row r="42" spans="2:9" ht="90" customHeight="1" x14ac:dyDescent="0.25">
      <c r="B42" s="38" t="s">
        <v>79</v>
      </c>
      <c r="C42" s="521"/>
      <c r="D42" s="39" t="s">
        <v>112</v>
      </c>
      <c r="E42" s="57">
        <v>810167</v>
      </c>
      <c r="F42" s="57">
        <v>5029200</v>
      </c>
      <c r="G42" s="57">
        <v>911176.33</v>
      </c>
      <c r="H42" s="81">
        <f t="shared" si="0"/>
        <v>0.18117719120337231</v>
      </c>
      <c r="I42" s="63">
        <v>155983</v>
      </c>
    </row>
    <row r="43" spans="2:9" ht="90" customHeight="1" x14ac:dyDescent="0.25">
      <c r="B43" s="38" t="s">
        <v>81</v>
      </c>
      <c r="C43" s="40"/>
      <c r="D43" s="39" t="s">
        <v>113</v>
      </c>
      <c r="E43" s="57">
        <v>632904</v>
      </c>
      <c r="F43" s="57">
        <v>1965365</v>
      </c>
      <c r="G43" s="57">
        <v>716337.04</v>
      </c>
      <c r="H43" s="81">
        <f t="shared" si="0"/>
        <v>0.36448040949136679</v>
      </c>
      <c r="I43" s="63">
        <v>209400</v>
      </c>
    </row>
    <row r="44" spans="2:9" ht="90" customHeight="1" x14ac:dyDescent="0.25">
      <c r="B44" s="38" t="s">
        <v>85</v>
      </c>
      <c r="C44" s="40" t="s">
        <v>74</v>
      </c>
      <c r="D44" s="39" t="s">
        <v>114</v>
      </c>
      <c r="E44" s="57">
        <v>29775000</v>
      </c>
      <c r="F44" s="57">
        <v>29495346</v>
      </c>
      <c r="G44" s="57">
        <v>29487468.77</v>
      </c>
      <c r="H44" s="81">
        <f t="shared" si="0"/>
        <v>0.99973293312104217</v>
      </c>
      <c r="I44" s="63">
        <v>130902</v>
      </c>
    </row>
    <row r="45" spans="2:9" ht="36" customHeight="1" x14ac:dyDescent="0.25">
      <c r="B45" s="41" t="s">
        <v>47</v>
      </c>
      <c r="C45" s="42"/>
      <c r="D45" s="42"/>
      <c r="E45" s="60">
        <f>SUM(E7:E44)</f>
        <v>1314204517</v>
      </c>
      <c r="F45" s="60">
        <f>SUM(F7:F44)</f>
        <v>874810384</v>
      </c>
      <c r="G45" s="60">
        <f>SUM(G7:G44)</f>
        <v>438657003.35999995</v>
      </c>
      <c r="H45" s="83">
        <f>+G45/F45</f>
        <v>0.50143095164723139</v>
      </c>
      <c r="I45" s="42"/>
    </row>
    <row r="46" spans="2:9" ht="36" customHeight="1" x14ac:dyDescent="0.25">
      <c r="B46" s="41"/>
      <c r="C46" s="42"/>
      <c r="D46" s="42"/>
      <c r="E46" s="70">
        <v>1000566929</v>
      </c>
      <c r="F46" s="70">
        <v>809172097</v>
      </c>
      <c r="G46" s="70">
        <v>480779391.19999999</v>
      </c>
      <c r="H46" s="84"/>
      <c r="I46" s="42"/>
    </row>
    <row r="47" spans="2:9" ht="36" customHeight="1" x14ac:dyDescent="0.25">
      <c r="B47" s="41"/>
      <c r="C47" s="42"/>
      <c r="D47" s="42"/>
      <c r="E47" s="70">
        <f>+E45-E46</f>
        <v>313637588</v>
      </c>
      <c r="F47" s="70">
        <f>+F45-F46</f>
        <v>65638287</v>
      </c>
      <c r="G47" s="70">
        <f>+G45-G46</f>
        <v>-42122387.840000033</v>
      </c>
      <c r="H47" s="84"/>
      <c r="I47" s="42"/>
    </row>
    <row r="48" spans="2:9" ht="15.75" customHeight="1" x14ac:dyDescent="0.25"/>
    <row r="49" spans="2:3" ht="15.75" customHeight="1" x14ac:dyDescent="0.25"/>
    <row r="50" spans="2:3" ht="15.75" customHeight="1" x14ac:dyDescent="0.25"/>
    <row r="51" spans="2:3" ht="15.75" customHeight="1" x14ac:dyDescent="0.25"/>
    <row r="52" spans="2:3" ht="15.75" customHeight="1" x14ac:dyDescent="0.25"/>
    <row r="53" spans="2:3" ht="15.75" customHeight="1" x14ac:dyDescent="0.25"/>
    <row r="54" spans="2:3" ht="15.75" customHeight="1" x14ac:dyDescent="0.25"/>
    <row r="55" spans="2:3" ht="15.75" customHeight="1" x14ac:dyDescent="0.25"/>
    <row r="56" spans="2:3" ht="15.75" customHeight="1" x14ac:dyDescent="0.25"/>
    <row r="57" spans="2:3" ht="33.75" customHeight="1" x14ac:dyDescent="0.25">
      <c r="B57" s="29"/>
      <c r="C57" s="28"/>
    </row>
    <row r="58" spans="2:3" ht="15.75" customHeight="1" x14ac:dyDescent="0.25"/>
    <row r="59" spans="2:3" ht="15.75" customHeight="1" x14ac:dyDescent="0.25"/>
    <row r="60" spans="2:3" ht="15.75" customHeight="1" x14ac:dyDescent="0.25"/>
    <row r="61" spans="2:3" ht="15.75" customHeight="1" x14ac:dyDescent="0.25"/>
    <row r="62" spans="2:3" ht="15.75" customHeight="1" x14ac:dyDescent="0.25"/>
    <row r="63" spans="2:3" ht="15.75" customHeight="1" x14ac:dyDescent="0.25"/>
    <row r="64" spans="2:3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mergeCells count="12">
    <mergeCell ref="G5:H5"/>
    <mergeCell ref="I5:I6"/>
    <mergeCell ref="C40:C42"/>
    <mergeCell ref="B5:B6"/>
    <mergeCell ref="C5:C6"/>
    <mergeCell ref="D5:D6"/>
    <mergeCell ref="E5:F5"/>
    <mergeCell ref="C8:C17"/>
    <mergeCell ref="C18:C20"/>
    <mergeCell ref="C21:C22"/>
    <mergeCell ref="C23:C26"/>
    <mergeCell ref="C27:C38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48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2E75B5"/>
  </sheetPr>
  <dimension ref="B1:K1000"/>
  <sheetViews>
    <sheetView view="pageBreakPreview" topLeftCell="A10" zoomScale="80" zoomScaleNormal="70" zoomScaleSheetLayoutView="80" workbookViewId="0">
      <selection activeCell="E8" sqref="E8:E17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3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2"/>
      <c r="F1" s="2"/>
    </row>
    <row r="2" spans="2:11" x14ac:dyDescent="0.25">
      <c r="E2" s="2"/>
      <c r="F2" s="2"/>
    </row>
    <row r="3" spans="2:11" x14ac:dyDescent="0.25">
      <c r="E3" s="2"/>
      <c r="F3" s="2"/>
    </row>
    <row r="4" spans="2:11" ht="15.75" thickBot="1" x14ac:dyDescent="0.3">
      <c r="E4" s="2"/>
      <c r="F4" s="2"/>
    </row>
    <row r="5" spans="2:11" ht="39" customHeight="1" x14ac:dyDescent="0.25">
      <c r="B5" s="512" t="s">
        <v>25</v>
      </c>
      <c r="C5" s="514" t="s">
        <v>26</v>
      </c>
      <c r="D5" s="514" t="s">
        <v>27</v>
      </c>
      <c r="E5" s="516" t="s">
        <v>28</v>
      </c>
      <c r="F5" s="517"/>
      <c r="G5" s="524" t="s">
        <v>29</v>
      </c>
      <c r="H5" s="517"/>
      <c r="I5" s="522" t="s">
        <v>32</v>
      </c>
    </row>
    <row r="6" spans="2:11" ht="42.75" customHeight="1" x14ac:dyDescent="0.25">
      <c r="B6" s="513"/>
      <c r="C6" s="515"/>
      <c r="D6" s="515"/>
      <c r="E6" s="51" t="s">
        <v>30</v>
      </c>
      <c r="F6" s="51" t="s">
        <v>5</v>
      </c>
      <c r="G6" s="52" t="s">
        <v>6</v>
      </c>
      <c r="H6" s="53" t="s">
        <v>31</v>
      </c>
      <c r="I6" s="523"/>
    </row>
    <row r="7" spans="2:11" ht="94.5" customHeight="1" x14ac:dyDescent="0.25">
      <c r="B7" s="30" t="s">
        <v>51</v>
      </c>
      <c r="C7" s="69" t="s">
        <v>116</v>
      </c>
      <c r="D7" s="21" t="s">
        <v>86</v>
      </c>
      <c r="E7" s="54">
        <v>92216000</v>
      </c>
      <c r="F7" s="54">
        <v>90244380</v>
      </c>
      <c r="G7" s="55">
        <v>16772391.609999999</v>
      </c>
      <c r="H7" s="75">
        <f>G7/F7</f>
        <v>0.185855247828175</v>
      </c>
      <c r="I7" s="64">
        <v>60132</v>
      </c>
    </row>
    <row r="8" spans="2:11" ht="98.25" customHeight="1" x14ac:dyDescent="0.25">
      <c r="B8" s="30" t="s">
        <v>52</v>
      </c>
      <c r="C8" s="525" t="s">
        <v>117</v>
      </c>
      <c r="D8" s="21" t="s">
        <v>87</v>
      </c>
      <c r="E8" s="57">
        <v>48600000</v>
      </c>
      <c r="F8" s="57">
        <v>69459811</v>
      </c>
      <c r="G8" s="57">
        <v>33701645.359999999</v>
      </c>
      <c r="H8" s="76">
        <f t="shared" ref="H8:H49" si="0">G8/F8</f>
        <v>0.48519632971647447</v>
      </c>
      <c r="I8" s="65">
        <v>208415</v>
      </c>
    </row>
    <row r="9" spans="2:11" ht="76.5" customHeight="1" x14ac:dyDescent="0.25">
      <c r="B9" s="30" t="s">
        <v>53</v>
      </c>
      <c r="C9" s="526"/>
      <c r="D9" s="21" t="s">
        <v>88</v>
      </c>
      <c r="E9" s="55">
        <v>26000000</v>
      </c>
      <c r="F9" s="55">
        <v>28173428</v>
      </c>
      <c r="G9" s="55">
        <v>28173426.870000001</v>
      </c>
      <c r="H9" s="75">
        <f t="shared" si="0"/>
        <v>0.99999995989128487</v>
      </c>
      <c r="I9" s="64">
        <v>209024</v>
      </c>
    </row>
    <row r="10" spans="2:11" ht="76.5" customHeight="1" x14ac:dyDescent="0.25">
      <c r="B10" s="30" t="s">
        <v>54</v>
      </c>
      <c r="C10" s="526"/>
      <c r="D10" s="21" t="s">
        <v>89</v>
      </c>
      <c r="E10" s="57">
        <v>54304761</v>
      </c>
      <c r="F10" s="57">
        <v>22739140</v>
      </c>
      <c r="G10" s="57">
        <v>21129834.43</v>
      </c>
      <c r="H10" s="76">
        <f t="shared" si="0"/>
        <v>0.92922750948364796</v>
      </c>
      <c r="I10" s="65">
        <v>209051</v>
      </c>
    </row>
    <row r="11" spans="2:11" ht="76.5" customHeight="1" x14ac:dyDescent="0.25">
      <c r="B11" s="30" t="s">
        <v>55</v>
      </c>
      <c r="C11" s="526"/>
      <c r="D11" s="21" t="s">
        <v>90</v>
      </c>
      <c r="E11" s="57">
        <v>23191912</v>
      </c>
      <c r="F11" s="57">
        <v>3000000</v>
      </c>
      <c r="G11" s="57">
        <v>0</v>
      </c>
      <c r="H11" s="76">
        <f t="shared" si="0"/>
        <v>0</v>
      </c>
      <c r="I11" s="65">
        <v>209677</v>
      </c>
    </row>
    <row r="12" spans="2:11" ht="76.5" customHeight="1" x14ac:dyDescent="0.25">
      <c r="B12" s="30" t="s">
        <v>56</v>
      </c>
      <c r="C12" s="526"/>
      <c r="D12" s="21" t="s">
        <v>91</v>
      </c>
      <c r="E12" s="57">
        <v>41347830</v>
      </c>
      <c r="F12" s="57">
        <v>5100000</v>
      </c>
      <c r="G12" s="57">
        <v>459062.26</v>
      </c>
      <c r="H12" s="76">
        <f t="shared" si="0"/>
        <v>9.0012207843137251E-2</v>
      </c>
      <c r="I12" s="65">
        <v>209678</v>
      </c>
    </row>
    <row r="13" spans="2:11" ht="76.5" customHeight="1" x14ac:dyDescent="0.25">
      <c r="B13" s="30" t="s">
        <v>56</v>
      </c>
      <c r="C13" s="526"/>
      <c r="D13" s="21" t="s">
        <v>92</v>
      </c>
      <c r="E13" s="57">
        <v>50319389</v>
      </c>
      <c r="F13" s="57">
        <v>20946675</v>
      </c>
      <c r="G13" s="57">
        <v>20889071.260000002</v>
      </c>
      <c r="H13" s="76">
        <f t="shared" si="0"/>
        <v>0.99724998167967005</v>
      </c>
      <c r="I13" s="65">
        <v>209682</v>
      </c>
    </row>
    <row r="14" spans="2:11" ht="76.5" customHeight="1" x14ac:dyDescent="0.25">
      <c r="B14" s="30" t="s">
        <v>56</v>
      </c>
      <c r="C14" s="526"/>
      <c r="D14" s="21" t="s">
        <v>93</v>
      </c>
      <c r="E14" s="57">
        <v>23281973</v>
      </c>
      <c r="F14" s="57">
        <v>728638</v>
      </c>
      <c r="G14" s="57">
        <v>728484.87</v>
      </c>
      <c r="H14" s="76">
        <f t="shared" si="0"/>
        <v>0.99978984077141186</v>
      </c>
      <c r="I14" s="65">
        <v>207590</v>
      </c>
    </row>
    <row r="15" spans="2:11" ht="76.5" customHeight="1" x14ac:dyDescent="0.25">
      <c r="B15" s="30" t="s">
        <v>57</v>
      </c>
      <c r="C15" s="526"/>
      <c r="D15" s="21" t="s">
        <v>94</v>
      </c>
      <c r="E15" s="57">
        <v>3300636</v>
      </c>
      <c r="F15" s="57">
        <v>10930680</v>
      </c>
      <c r="G15" s="57">
        <v>9805023.3300000001</v>
      </c>
      <c r="H15" s="76">
        <f t="shared" si="0"/>
        <v>0.89701860542985434</v>
      </c>
      <c r="I15" s="65">
        <v>149860</v>
      </c>
      <c r="K15" s="50"/>
    </row>
    <row r="16" spans="2:11" ht="76.5" customHeight="1" x14ac:dyDescent="0.25">
      <c r="B16" s="30" t="s">
        <v>58</v>
      </c>
      <c r="C16" s="526"/>
      <c r="D16" s="21" t="s">
        <v>33</v>
      </c>
      <c r="E16" s="57"/>
      <c r="F16" s="57"/>
      <c r="G16" s="57"/>
      <c r="H16" s="58"/>
      <c r="I16" s="65">
        <v>228252</v>
      </c>
      <c r="J16" s="43"/>
    </row>
    <row r="17" spans="2:9" ht="76.5" customHeight="1" x14ac:dyDescent="0.25">
      <c r="B17" s="30" t="s">
        <v>58</v>
      </c>
      <c r="C17" s="527"/>
      <c r="D17" s="21" t="s">
        <v>34</v>
      </c>
      <c r="E17" s="55"/>
      <c r="F17" s="55"/>
      <c r="G17" s="55"/>
      <c r="H17" s="56"/>
      <c r="I17" s="65">
        <v>228343</v>
      </c>
    </row>
    <row r="18" spans="2:9" ht="76.5" customHeight="1" x14ac:dyDescent="0.25">
      <c r="B18" s="30" t="s">
        <v>59</v>
      </c>
      <c r="C18" s="528" t="s">
        <v>118</v>
      </c>
      <c r="D18" s="21" t="s">
        <v>95</v>
      </c>
      <c r="E18" s="57">
        <v>147845465</v>
      </c>
      <c r="F18" s="57">
        <v>73090761</v>
      </c>
      <c r="G18" s="57">
        <v>73090760.5</v>
      </c>
      <c r="H18" s="76">
        <f t="shared" si="0"/>
        <v>0.99999999315919008</v>
      </c>
      <c r="I18" s="65">
        <v>34968</v>
      </c>
    </row>
    <row r="19" spans="2:9" ht="76.5" customHeight="1" x14ac:dyDescent="0.25">
      <c r="B19" s="30" t="s">
        <v>60</v>
      </c>
      <c r="C19" s="529"/>
      <c r="D19" s="21" t="s">
        <v>96</v>
      </c>
      <c r="E19" s="57">
        <v>60000000</v>
      </c>
      <c r="F19" s="57">
        <v>76600000</v>
      </c>
      <c r="G19" s="57">
        <v>71241509.659999996</v>
      </c>
      <c r="H19" s="76">
        <f t="shared" si="0"/>
        <v>0.93004581801566577</v>
      </c>
      <c r="I19" s="65">
        <v>116535</v>
      </c>
    </row>
    <row r="20" spans="2:9" ht="76.5" customHeight="1" x14ac:dyDescent="0.25">
      <c r="B20" s="30" t="s">
        <v>59</v>
      </c>
      <c r="C20" s="529"/>
      <c r="D20" s="21" t="s">
        <v>97</v>
      </c>
      <c r="E20" s="57">
        <v>133231886</v>
      </c>
      <c r="F20" s="57">
        <v>10134533</v>
      </c>
      <c r="G20" s="57">
        <v>0</v>
      </c>
      <c r="H20" s="76">
        <f t="shared" si="0"/>
        <v>0</v>
      </c>
      <c r="I20" s="65">
        <v>15149</v>
      </c>
    </row>
    <row r="21" spans="2:9" ht="76.5" customHeight="1" x14ac:dyDescent="0.25">
      <c r="B21" s="30" t="s">
        <v>61</v>
      </c>
      <c r="C21" s="528" t="s">
        <v>119</v>
      </c>
      <c r="D21" s="21" t="s">
        <v>98</v>
      </c>
      <c r="E21" s="57">
        <v>36475246</v>
      </c>
      <c r="F21" s="57">
        <v>36475246</v>
      </c>
      <c r="G21" s="57">
        <v>7322821.6799999997</v>
      </c>
      <c r="H21" s="76">
        <f t="shared" si="0"/>
        <v>0.20076140624246919</v>
      </c>
      <c r="I21" s="65">
        <v>116527</v>
      </c>
    </row>
    <row r="22" spans="2:9" ht="76.5" customHeight="1" x14ac:dyDescent="0.25">
      <c r="B22" s="31" t="s">
        <v>61</v>
      </c>
      <c r="C22" s="529"/>
      <c r="D22" s="32" t="s">
        <v>99</v>
      </c>
      <c r="E22" s="59">
        <v>45347603</v>
      </c>
      <c r="F22" s="59">
        <v>45347603</v>
      </c>
      <c r="G22" s="59">
        <v>6697145.1500000004</v>
      </c>
      <c r="H22" s="77">
        <f t="shared" si="0"/>
        <v>0.14768465601147651</v>
      </c>
      <c r="I22" s="66">
        <v>132258</v>
      </c>
    </row>
    <row r="23" spans="2:9" ht="76.5" customHeight="1" x14ac:dyDescent="0.25">
      <c r="B23" s="33" t="s">
        <v>62</v>
      </c>
      <c r="C23" s="518" t="s">
        <v>120</v>
      </c>
      <c r="D23" s="34" t="s">
        <v>100</v>
      </c>
      <c r="E23" s="57">
        <v>22077494</v>
      </c>
      <c r="F23" s="57">
        <v>18741577</v>
      </c>
      <c r="G23" s="57">
        <v>16149118.109999999</v>
      </c>
      <c r="H23" s="76">
        <f t="shared" si="0"/>
        <v>0.86167338586288655</v>
      </c>
      <c r="I23" s="67">
        <v>209016</v>
      </c>
    </row>
    <row r="24" spans="2:9" ht="76.5" customHeight="1" x14ac:dyDescent="0.25">
      <c r="B24" s="35" t="s">
        <v>63</v>
      </c>
      <c r="C24" s="519"/>
      <c r="D24" s="21" t="s">
        <v>35</v>
      </c>
      <c r="E24" s="57"/>
      <c r="F24" s="57"/>
      <c r="G24" s="57"/>
      <c r="H24" s="58"/>
      <c r="I24" s="68">
        <v>228035</v>
      </c>
    </row>
    <row r="25" spans="2:9" ht="90" customHeight="1" x14ac:dyDescent="0.25">
      <c r="B25" s="35" t="s">
        <v>64</v>
      </c>
      <c r="C25" s="519"/>
      <c r="D25" s="21" t="s">
        <v>36</v>
      </c>
      <c r="E25" s="57"/>
      <c r="F25" s="57"/>
      <c r="G25" s="57"/>
      <c r="H25" s="58"/>
      <c r="I25" s="68">
        <v>228061</v>
      </c>
    </row>
    <row r="26" spans="2:9" ht="90" customHeight="1" x14ac:dyDescent="0.25">
      <c r="B26" s="37" t="s">
        <v>65</v>
      </c>
      <c r="C26" s="520"/>
      <c r="D26" s="36"/>
      <c r="E26" s="57"/>
      <c r="F26" s="57"/>
      <c r="G26" s="57"/>
      <c r="H26" s="58"/>
      <c r="I26" s="62">
        <v>228251</v>
      </c>
    </row>
    <row r="27" spans="2:9" ht="90" customHeight="1" x14ac:dyDescent="0.25">
      <c r="B27" s="35" t="s">
        <v>122</v>
      </c>
      <c r="C27" s="530" t="s">
        <v>74</v>
      </c>
      <c r="D27" s="36"/>
      <c r="E27" s="57">
        <v>12730500</v>
      </c>
      <c r="F27" s="57">
        <v>0</v>
      </c>
      <c r="G27" s="57">
        <v>0</v>
      </c>
      <c r="H27" s="76" t="e">
        <f t="shared" si="0"/>
        <v>#DIV/0!</v>
      </c>
      <c r="I27" s="62">
        <v>221962</v>
      </c>
    </row>
    <row r="28" spans="2:9" ht="90" customHeight="1" x14ac:dyDescent="0.25">
      <c r="B28" s="35" t="s">
        <v>123</v>
      </c>
      <c r="C28" s="531"/>
      <c r="D28" s="36"/>
      <c r="E28" s="57">
        <v>40000000</v>
      </c>
      <c r="F28" s="57">
        <v>2778672</v>
      </c>
      <c r="G28" s="57">
        <v>1200000</v>
      </c>
      <c r="H28" s="76">
        <f t="shared" si="0"/>
        <v>0.43186097531482665</v>
      </c>
      <c r="I28" s="62">
        <v>221965</v>
      </c>
    </row>
    <row r="29" spans="2:9" ht="90" customHeight="1" x14ac:dyDescent="0.25">
      <c r="B29" s="38" t="s">
        <v>66</v>
      </c>
      <c r="C29" s="531"/>
      <c r="D29" s="39" t="s">
        <v>101</v>
      </c>
      <c r="E29" s="57">
        <v>23750000</v>
      </c>
      <c r="F29" s="57">
        <v>0</v>
      </c>
      <c r="G29" s="57">
        <v>0</v>
      </c>
      <c r="H29" s="76" t="e">
        <f t="shared" si="0"/>
        <v>#DIV/0!</v>
      </c>
      <c r="I29" s="63">
        <v>116530</v>
      </c>
    </row>
    <row r="30" spans="2:9" ht="90" customHeight="1" x14ac:dyDescent="0.25">
      <c r="B30" s="38" t="s">
        <v>67</v>
      </c>
      <c r="C30" s="531"/>
      <c r="D30" s="39" t="s">
        <v>102</v>
      </c>
      <c r="E30" s="57">
        <v>1300000</v>
      </c>
      <c r="F30" s="57">
        <v>34248424</v>
      </c>
      <c r="G30" s="57">
        <v>0</v>
      </c>
      <c r="H30" s="76">
        <f t="shared" si="0"/>
        <v>0</v>
      </c>
      <c r="I30" s="63">
        <v>142767</v>
      </c>
    </row>
    <row r="31" spans="2:9" ht="90" customHeight="1" x14ac:dyDescent="0.25">
      <c r="B31" s="38" t="s">
        <v>68</v>
      </c>
      <c r="C31" s="531"/>
      <c r="D31" s="39" t="s">
        <v>103</v>
      </c>
      <c r="E31" s="57">
        <v>31881336</v>
      </c>
      <c r="F31" s="57">
        <v>31881336</v>
      </c>
      <c r="G31" s="57">
        <v>1223010.24</v>
      </c>
      <c r="H31" s="76">
        <f t="shared" si="0"/>
        <v>3.8361323377414297E-2</v>
      </c>
      <c r="I31" s="63">
        <v>167405</v>
      </c>
    </row>
    <row r="32" spans="2:9" ht="90" customHeight="1" x14ac:dyDescent="0.25">
      <c r="B32" s="38" t="s">
        <v>68</v>
      </c>
      <c r="C32" s="531"/>
      <c r="D32" s="39" t="s">
        <v>104</v>
      </c>
      <c r="E32" s="57">
        <v>46050000</v>
      </c>
      <c r="F32" s="57">
        <v>67167773</v>
      </c>
      <c r="G32" s="57">
        <v>30167081.219999999</v>
      </c>
      <c r="H32" s="76">
        <f t="shared" si="0"/>
        <v>0.44913028782419212</v>
      </c>
      <c r="I32" s="63">
        <v>189499</v>
      </c>
    </row>
    <row r="33" spans="2:10" ht="90" customHeight="1" x14ac:dyDescent="0.25">
      <c r="B33" s="38" t="s">
        <v>69</v>
      </c>
      <c r="C33" s="531"/>
      <c r="D33" s="39"/>
      <c r="E33" s="57"/>
      <c r="F33" s="57"/>
      <c r="G33" s="57"/>
      <c r="H33" s="58"/>
      <c r="I33" s="63">
        <v>190108</v>
      </c>
    </row>
    <row r="34" spans="2:10" ht="90" customHeight="1" x14ac:dyDescent="0.25">
      <c r="B34" s="38" t="s">
        <v>70</v>
      </c>
      <c r="C34" s="531"/>
      <c r="D34" s="39"/>
      <c r="E34" s="57"/>
      <c r="F34" s="57"/>
      <c r="G34" s="57"/>
      <c r="H34" s="58"/>
      <c r="I34" s="63">
        <v>190122</v>
      </c>
    </row>
    <row r="35" spans="2:10" ht="90" customHeight="1" x14ac:dyDescent="0.25">
      <c r="B35" s="38" t="s">
        <v>71</v>
      </c>
      <c r="C35" s="531"/>
      <c r="D35" s="39" t="s">
        <v>105</v>
      </c>
      <c r="E35" s="57">
        <v>16100000</v>
      </c>
      <c r="F35" s="57">
        <v>1200000</v>
      </c>
      <c r="G35" s="57">
        <v>981253.77</v>
      </c>
      <c r="H35" s="76">
        <f t="shared" si="0"/>
        <v>0.81771147499999997</v>
      </c>
      <c r="I35" s="63">
        <v>221005</v>
      </c>
    </row>
    <row r="36" spans="2:10" ht="90" customHeight="1" x14ac:dyDescent="0.25">
      <c r="B36" s="38" t="s">
        <v>72</v>
      </c>
      <c r="C36" s="531"/>
      <c r="D36" s="39" t="s">
        <v>106</v>
      </c>
      <c r="E36" s="57">
        <v>27524022</v>
      </c>
      <c r="F36" s="57">
        <v>27524022</v>
      </c>
      <c r="G36" s="57">
        <v>3474885.01</v>
      </c>
      <c r="H36" s="76">
        <f t="shared" si="0"/>
        <v>0.12624917281347905</v>
      </c>
      <c r="I36" s="63">
        <v>72220</v>
      </c>
    </row>
    <row r="37" spans="2:10" ht="90" customHeight="1" x14ac:dyDescent="0.25">
      <c r="B37" s="38" t="s">
        <v>73</v>
      </c>
      <c r="C37" s="531"/>
      <c r="D37" s="39" t="s">
        <v>107</v>
      </c>
      <c r="E37" s="57">
        <v>193950000</v>
      </c>
      <c r="F37" s="57">
        <v>3100000</v>
      </c>
      <c r="G37" s="57">
        <v>0</v>
      </c>
      <c r="H37" s="76">
        <f t="shared" si="0"/>
        <v>0</v>
      </c>
      <c r="I37" s="63">
        <v>95927</v>
      </c>
    </row>
    <row r="38" spans="2:10" ht="90" customHeight="1" x14ac:dyDescent="0.25">
      <c r="B38" s="38" t="s">
        <v>68</v>
      </c>
      <c r="C38" s="532"/>
      <c r="D38" s="39" t="s">
        <v>108</v>
      </c>
      <c r="E38" s="57">
        <v>33517793</v>
      </c>
      <c r="F38" s="57">
        <v>33517793</v>
      </c>
      <c r="G38" s="57">
        <v>7414262.9699999997</v>
      </c>
      <c r="H38" s="76">
        <f t="shared" si="0"/>
        <v>0.22120379375813914</v>
      </c>
      <c r="I38" s="63">
        <v>72219</v>
      </c>
    </row>
    <row r="39" spans="2:10" ht="90" customHeight="1" x14ac:dyDescent="0.25">
      <c r="B39" s="38" t="s">
        <v>75</v>
      </c>
      <c r="C39" s="40" t="s">
        <v>76</v>
      </c>
      <c r="D39" s="39" t="s">
        <v>109</v>
      </c>
      <c r="E39" s="57">
        <v>47331000</v>
      </c>
      <c r="F39" s="57">
        <v>1000000</v>
      </c>
      <c r="G39" s="57">
        <v>348216.3</v>
      </c>
      <c r="H39" s="76">
        <f t="shared" si="0"/>
        <v>0.34821629999999998</v>
      </c>
      <c r="I39" s="63">
        <v>211099</v>
      </c>
    </row>
    <row r="40" spans="2:10" ht="90" customHeight="1" x14ac:dyDescent="0.25">
      <c r="B40" s="38" t="s">
        <v>77</v>
      </c>
      <c r="C40" s="521" t="s">
        <v>121</v>
      </c>
      <c r="D40" s="39"/>
      <c r="E40" s="57"/>
      <c r="F40" s="57"/>
      <c r="G40" s="57"/>
      <c r="H40" s="58"/>
      <c r="I40" s="63">
        <v>33423</v>
      </c>
      <c r="J40" s="29"/>
    </row>
    <row r="41" spans="2:10" ht="90" customHeight="1" x14ac:dyDescent="0.25">
      <c r="B41" s="38" t="s">
        <v>78</v>
      </c>
      <c r="C41" s="521"/>
      <c r="D41" s="39" t="s">
        <v>110</v>
      </c>
      <c r="E41" s="57">
        <v>624278</v>
      </c>
      <c r="F41" s="57">
        <v>4255053</v>
      </c>
      <c r="G41" s="57">
        <v>1255327.19</v>
      </c>
      <c r="H41" s="76">
        <f t="shared" si="0"/>
        <v>0.29502034169727143</v>
      </c>
      <c r="I41" s="63">
        <v>224376</v>
      </c>
    </row>
    <row r="42" spans="2:10" ht="90" customHeight="1" x14ac:dyDescent="0.25">
      <c r="B42" s="38" t="s">
        <v>79</v>
      </c>
      <c r="C42" s="521"/>
      <c r="D42" s="39" t="s">
        <v>111</v>
      </c>
      <c r="E42" s="57">
        <v>687322</v>
      </c>
      <c r="F42" s="57">
        <v>4980360</v>
      </c>
      <c r="G42" s="57">
        <v>567796.37</v>
      </c>
      <c r="H42" s="76">
        <f t="shared" si="0"/>
        <v>0.11400709386470054</v>
      </c>
      <c r="I42" s="63">
        <v>224215</v>
      </c>
    </row>
    <row r="43" spans="2:10" ht="90" customHeight="1" x14ac:dyDescent="0.25">
      <c r="B43" s="38" t="s">
        <v>79</v>
      </c>
      <c r="C43" s="521"/>
      <c r="D43" s="39" t="s">
        <v>112</v>
      </c>
      <c r="E43" s="57">
        <v>810167</v>
      </c>
      <c r="F43" s="57">
        <v>5029200</v>
      </c>
      <c r="G43" s="57">
        <v>911176.33</v>
      </c>
      <c r="H43" s="76">
        <f t="shared" si="0"/>
        <v>0.18117719120337231</v>
      </c>
      <c r="I43" s="63">
        <v>155983</v>
      </c>
    </row>
    <row r="44" spans="2:10" ht="90" customHeight="1" x14ac:dyDescent="0.25">
      <c r="B44" s="38" t="s">
        <v>80</v>
      </c>
      <c r="C44" s="521" t="s">
        <v>124</v>
      </c>
      <c r="D44" s="39"/>
      <c r="E44" s="57"/>
      <c r="F44" s="57"/>
      <c r="G44" s="57"/>
      <c r="H44" s="58"/>
      <c r="I44" s="63">
        <v>209397</v>
      </c>
      <c r="J44" s="29"/>
    </row>
    <row r="45" spans="2:10" ht="90" customHeight="1" x14ac:dyDescent="0.25">
      <c r="B45" s="38" t="s">
        <v>81</v>
      </c>
      <c r="C45" s="521"/>
      <c r="D45" s="39" t="s">
        <v>113</v>
      </c>
      <c r="E45" s="57">
        <v>632904</v>
      </c>
      <c r="F45" s="57">
        <v>1965365</v>
      </c>
      <c r="G45" s="57">
        <v>716337.04</v>
      </c>
      <c r="H45" s="76">
        <f t="shared" si="0"/>
        <v>0.36448040949136679</v>
      </c>
      <c r="I45" s="63">
        <v>209400</v>
      </c>
    </row>
    <row r="46" spans="2:10" ht="90" customHeight="1" x14ac:dyDescent="0.25">
      <c r="B46" s="38" t="s">
        <v>82</v>
      </c>
      <c r="C46" s="521"/>
      <c r="D46" s="39"/>
      <c r="E46" s="57"/>
      <c r="F46" s="57"/>
      <c r="G46" s="57"/>
      <c r="H46" s="58"/>
      <c r="I46" s="63">
        <v>209399</v>
      </c>
      <c r="J46" s="29"/>
    </row>
    <row r="47" spans="2:10" ht="90" customHeight="1" x14ac:dyDescent="0.25">
      <c r="B47" s="38" t="s">
        <v>83</v>
      </c>
      <c r="C47" s="521"/>
      <c r="D47" s="39"/>
      <c r="E47" s="57"/>
      <c r="F47" s="57"/>
      <c r="G47" s="57"/>
      <c r="H47" s="58"/>
      <c r="I47" s="63">
        <v>209398</v>
      </c>
      <c r="J47" s="29"/>
    </row>
    <row r="48" spans="2:10" ht="90" customHeight="1" x14ac:dyDescent="0.25">
      <c r="B48" s="38" t="s">
        <v>84</v>
      </c>
      <c r="C48" s="521"/>
      <c r="D48" s="39"/>
      <c r="E48" s="57"/>
      <c r="F48" s="57"/>
      <c r="G48" s="57"/>
      <c r="H48" s="58"/>
      <c r="I48" s="63">
        <v>206196</v>
      </c>
      <c r="J48" s="29"/>
    </row>
    <row r="49" spans="2:9" ht="90" customHeight="1" x14ac:dyDescent="0.25">
      <c r="B49" s="38" t="s">
        <v>85</v>
      </c>
      <c r="C49" s="40" t="s">
        <v>74</v>
      </c>
      <c r="D49" s="39" t="s">
        <v>114</v>
      </c>
      <c r="E49" s="57">
        <v>29775000</v>
      </c>
      <c r="F49" s="57">
        <v>29495346</v>
      </c>
      <c r="G49" s="57">
        <v>29487468.77</v>
      </c>
      <c r="H49" s="76">
        <f t="shared" si="0"/>
        <v>0.99973293312104217</v>
      </c>
      <c r="I49" s="63">
        <v>130902</v>
      </c>
    </row>
    <row r="50" spans="2:9" ht="36" customHeight="1" x14ac:dyDescent="0.25">
      <c r="B50" s="41" t="s">
        <v>47</v>
      </c>
      <c r="C50" s="42"/>
      <c r="D50" s="42"/>
      <c r="E50" s="60">
        <f>SUM(E7:E49)</f>
        <v>1314204517</v>
      </c>
      <c r="F50" s="60">
        <f>SUM(F7:F49)</f>
        <v>759855816</v>
      </c>
      <c r="G50" s="60">
        <f>SUM(G7:G49)</f>
        <v>383907110.29999995</v>
      </c>
      <c r="H50" s="61">
        <f>+G50/F50</f>
        <v>0.50523678600099042</v>
      </c>
      <c r="I50" s="42"/>
    </row>
    <row r="51" spans="2:9" ht="36" customHeight="1" x14ac:dyDescent="0.25">
      <c r="B51" s="41"/>
      <c r="C51" s="42"/>
      <c r="D51" s="42"/>
      <c r="E51" s="70">
        <v>1000566929</v>
      </c>
      <c r="F51" s="70">
        <v>809172097</v>
      </c>
      <c r="G51" s="70">
        <v>480779391.19999999</v>
      </c>
      <c r="H51" s="71"/>
      <c r="I51" s="42"/>
    </row>
    <row r="52" spans="2:9" ht="36" customHeight="1" x14ac:dyDescent="0.25">
      <c r="B52" s="41"/>
      <c r="C52" s="42"/>
      <c r="D52" s="42"/>
      <c r="E52" s="70">
        <f>+E50-E51</f>
        <v>313637588</v>
      </c>
      <c r="F52" s="70">
        <f>+F50-F51</f>
        <v>-49316281</v>
      </c>
      <c r="G52" s="70">
        <f>+G50-G51</f>
        <v>-96872280.900000036</v>
      </c>
      <c r="H52" s="71"/>
      <c r="I52" s="42"/>
    </row>
    <row r="53" spans="2:9" ht="15.75" customHeight="1" x14ac:dyDescent="0.25"/>
    <row r="54" spans="2:9" ht="15.75" customHeight="1" x14ac:dyDescent="0.25"/>
    <row r="55" spans="2:9" ht="15.75" customHeight="1" x14ac:dyDescent="0.25"/>
    <row r="56" spans="2:9" ht="15.75" customHeight="1" x14ac:dyDescent="0.25"/>
    <row r="57" spans="2:9" ht="15.75" customHeight="1" x14ac:dyDescent="0.25"/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33.75" customHeight="1" x14ac:dyDescent="0.25">
      <c r="B62" s="29"/>
      <c r="C62" s="28"/>
    </row>
    <row r="63" spans="2:9" ht="15.75" customHeight="1" x14ac:dyDescent="0.25"/>
    <row r="64" spans="2:9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3">
    <mergeCell ref="I5:I6"/>
    <mergeCell ref="B5:B6"/>
    <mergeCell ref="C5:C6"/>
    <mergeCell ref="D5:D6"/>
    <mergeCell ref="E5:F5"/>
    <mergeCell ref="G5:H5"/>
    <mergeCell ref="C44:C48"/>
    <mergeCell ref="C8:C17"/>
    <mergeCell ref="C18:C20"/>
    <mergeCell ref="C21:C22"/>
    <mergeCell ref="C23:C26"/>
    <mergeCell ref="C27:C38"/>
    <mergeCell ref="C40:C43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53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tabColor rgb="FF2E75B5"/>
  </sheetPr>
  <dimension ref="B1:I1005"/>
  <sheetViews>
    <sheetView view="pageBreakPreview" zoomScale="80" zoomScaleNormal="70" zoomScaleSheetLayoutView="80" workbookViewId="0">
      <selection activeCell="G56" sqref="G56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3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9" x14ac:dyDescent="0.25">
      <c r="E1" s="2"/>
      <c r="F1" s="2"/>
    </row>
    <row r="2" spans="2:9" x14ac:dyDescent="0.25">
      <c r="E2" s="2"/>
      <c r="F2" s="2"/>
    </row>
    <row r="3" spans="2:9" x14ac:dyDescent="0.25">
      <c r="E3" s="2"/>
      <c r="F3" s="2"/>
    </row>
    <row r="4" spans="2:9" ht="15.75" thickBot="1" x14ac:dyDescent="0.3">
      <c r="E4" s="2"/>
      <c r="F4" s="2"/>
    </row>
    <row r="5" spans="2:9" ht="39" customHeight="1" x14ac:dyDescent="0.25">
      <c r="B5" s="512" t="s">
        <v>25</v>
      </c>
      <c r="C5" s="514" t="s">
        <v>26</v>
      </c>
      <c r="D5" s="514" t="s">
        <v>27</v>
      </c>
      <c r="E5" s="516" t="s">
        <v>28</v>
      </c>
      <c r="F5" s="517"/>
      <c r="G5" s="524" t="s">
        <v>29</v>
      </c>
      <c r="H5" s="517"/>
      <c r="I5" s="522" t="s">
        <v>32</v>
      </c>
    </row>
    <row r="6" spans="2:9" ht="42.75" customHeight="1" x14ac:dyDescent="0.25">
      <c r="B6" s="513"/>
      <c r="C6" s="515"/>
      <c r="D6" s="515"/>
      <c r="E6" s="51" t="s">
        <v>30</v>
      </c>
      <c r="F6" s="51" t="s">
        <v>5</v>
      </c>
      <c r="G6" s="52" t="s">
        <v>6</v>
      </c>
      <c r="H6" s="53" t="s">
        <v>31</v>
      </c>
      <c r="I6" s="523"/>
    </row>
    <row r="7" spans="2:9" ht="94.5" customHeight="1" x14ac:dyDescent="0.25">
      <c r="B7" s="30" t="s">
        <v>51</v>
      </c>
      <c r="C7" s="69" t="s">
        <v>116</v>
      </c>
      <c r="D7" s="21" t="s">
        <v>86</v>
      </c>
      <c r="E7" s="54">
        <v>92216000</v>
      </c>
      <c r="F7" s="54">
        <v>90244380</v>
      </c>
      <c r="G7" s="55">
        <v>16772391.609999999</v>
      </c>
      <c r="H7" s="56">
        <f>G7/F7</f>
        <v>0.185855247828175</v>
      </c>
      <c r="I7" s="64">
        <v>60132</v>
      </c>
    </row>
    <row r="8" spans="2:9" ht="94.5" customHeight="1" x14ac:dyDescent="0.25">
      <c r="B8" s="30"/>
      <c r="C8" s="533" t="s">
        <v>125</v>
      </c>
      <c r="D8" s="21"/>
      <c r="E8" s="54">
        <v>147845465</v>
      </c>
      <c r="F8" s="54">
        <v>73090761</v>
      </c>
      <c r="G8" s="55">
        <v>73090760.5</v>
      </c>
      <c r="H8" s="56"/>
      <c r="I8" s="64">
        <v>34968</v>
      </c>
    </row>
    <row r="9" spans="2:9" ht="94.5" customHeight="1" x14ac:dyDescent="0.25">
      <c r="B9" s="30"/>
      <c r="C9" s="535"/>
      <c r="D9" s="21"/>
      <c r="E9" s="54">
        <v>60000000</v>
      </c>
      <c r="F9" s="54">
        <v>76600000</v>
      </c>
      <c r="G9" s="55">
        <v>71241509.659999996</v>
      </c>
      <c r="H9" s="56"/>
      <c r="I9" s="64">
        <v>116535</v>
      </c>
    </row>
    <row r="10" spans="2:9" ht="94.5" customHeight="1" x14ac:dyDescent="0.25">
      <c r="B10" s="30"/>
      <c r="C10" s="534"/>
      <c r="D10" s="21"/>
      <c r="E10" s="54">
        <v>133231886</v>
      </c>
      <c r="F10" s="54">
        <v>10134533</v>
      </c>
      <c r="G10" s="55">
        <v>0</v>
      </c>
      <c r="H10" s="56"/>
      <c r="I10" s="64">
        <v>15149</v>
      </c>
    </row>
    <row r="11" spans="2:9" ht="94.5" customHeight="1" x14ac:dyDescent="0.25">
      <c r="B11" s="30"/>
      <c r="C11" s="72" t="s">
        <v>117</v>
      </c>
      <c r="D11" s="21" t="s">
        <v>87</v>
      </c>
      <c r="E11" s="54">
        <v>48600000</v>
      </c>
      <c r="F11" s="54">
        <v>69459811</v>
      </c>
      <c r="G11" s="55">
        <v>33701645.359999999</v>
      </c>
      <c r="H11" s="56"/>
      <c r="I11" s="64">
        <v>208415</v>
      </c>
    </row>
    <row r="12" spans="2:9" ht="94.5" customHeight="1" x14ac:dyDescent="0.25">
      <c r="B12" s="30"/>
      <c r="C12" s="72"/>
      <c r="D12" s="21" t="s">
        <v>88</v>
      </c>
      <c r="E12" s="54">
        <v>26000000</v>
      </c>
      <c r="F12" s="54">
        <v>28173428</v>
      </c>
      <c r="G12" s="55">
        <v>28173426.870000001</v>
      </c>
      <c r="H12" s="56"/>
      <c r="I12" s="64">
        <v>209024</v>
      </c>
    </row>
    <row r="13" spans="2:9" ht="94.5" customHeight="1" x14ac:dyDescent="0.25">
      <c r="B13" s="30"/>
      <c r="C13" s="72"/>
      <c r="D13" s="21" t="s">
        <v>89</v>
      </c>
      <c r="E13" s="54">
        <v>54304761</v>
      </c>
      <c r="F13" s="54">
        <v>22739140</v>
      </c>
      <c r="G13" s="55">
        <v>21129834.43</v>
      </c>
      <c r="H13" s="56"/>
      <c r="I13" s="64">
        <v>209051</v>
      </c>
    </row>
    <row r="14" spans="2:9" ht="94.5" customHeight="1" x14ac:dyDescent="0.25">
      <c r="B14" s="30"/>
      <c r="C14" s="72"/>
      <c r="D14" s="21" t="s">
        <v>90</v>
      </c>
      <c r="E14" s="54">
        <v>23191912</v>
      </c>
      <c r="F14" s="54">
        <v>3000000</v>
      </c>
      <c r="G14" s="55">
        <v>0</v>
      </c>
      <c r="H14" s="56"/>
      <c r="I14" s="64">
        <v>209677</v>
      </c>
    </row>
    <row r="15" spans="2:9" ht="94.5" customHeight="1" x14ac:dyDescent="0.25">
      <c r="B15" s="30"/>
      <c r="C15" s="72"/>
      <c r="D15" s="21" t="s">
        <v>91</v>
      </c>
      <c r="E15" s="54">
        <v>41347830</v>
      </c>
      <c r="F15" s="54">
        <v>5100000</v>
      </c>
      <c r="G15" s="55">
        <v>459062.26</v>
      </c>
      <c r="H15" s="56"/>
      <c r="I15" s="64">
        <v>209678</v>
      </c>
    </row>
    <row r="16" spans="2:9" ht="94.5" customHeight="1" x14ac:dyDescent="0.25">
      <c r="B16" s="30"/>
      <c r="C16" s="72"/>
      <c r="D16" s="21" t="s">
        <v>92</v>
      </c>
      <c r="E16" s="54">
        <v>50319389</v>
      </c>
      <c r="F16" s="54">
        <v>20946675</v>
      </c>
      <c r="G16" s="55">
        <v>20889071.260000002</v>
      </c>
      <c r="H16" s="56"/>
      <c r="I16" s="64">
        <v>209682</v>
      </c>
    </row>
    <row r="17" spans="2:9" ht="94.5" customHeight="1" x14ac:dyDescent="0.25">
      <c r="B17" s="30"/>
      <c r="C17" s="72"/>
      <c r="D17" s="21" t="s">
        <v>93</v>
      </c>
      <c r="E17" s="54">
        <v>23281973</v>
      </c>
      <c r="F17" s="54">
        <v>728638</v>
      </c>
      <c r="G17" s="55">
        <v>728484.87</v>
      </c>
      <c r="H17" s="56"/>
      <c r="I17" s="64">
        <v>207590</v>
      </c>
    </row>
    <row r="18" spans="2:9" ht="94.5" customHeight="1" x14ac:dyDescent="0.25">
      <c r="B18" s="30"/>
      <c r="C18" s="72"/>
      <c r="D18" s="21" t="s">
        <v>94</v>
      </c>
      <c r="E18" s="54">
        <v>3300636</v>
      </c>
      <c r="F18" s="54">
        <v>10930680</v>
      </c>
      <c r="G18" s="55">
        <v>9805023.3300000001</v>
      </c>
      <c r="H18" s="56"/>
      <c r="I18" s="64">
        <v>149860</v>
      </c>
    </row>
    <row r="19" spans="2:9" ht="94.5" customHeight="1" x14ac:dyDescent="0.25">
      <c r="B19" s="30"/>
      <c r="C19" s="72"/>
      <c r="D19" s="21" t="s">
        <v>33</v>
      </c>
      <c r="E19" s="54">
        <v>0</v>
      </c>
      <c r="F19" s="54">
        <v>12143524</v>
      </c>
      <c r="G19" s="55">
        <v>445696.74</v>
      </c>
      <c r="H19" s="56"/>
      <c r="I19" s="64">
        <v>228252</v>
      </c>
    </row>
    <row r="20" spans="2:9" ht="94.5" customHeight="1" x14ac:dyDescent="0.25">
      <c r="B20" s="30"/>
      <c r="C20" s="72"/>
      <c r="D20" s="21" t="s">
        <v>34</v>
      </c>
      <c r="E20" s="54">
        <v>0</v>
      </c>
      <c r="F20" s="54">
        <v>12386032</v>
      </c>
      <c r="G20" s="55">
        <v>398880.6</v>
      </c>
      <c r="H20" s="56"/>
      <c r="I20" s="64">
        <v>228343</v>
      </c>
    </row>
    <row r="21" spans="2:9" ht="94.5" customHeight="1" x14ac:dyDescent="0.25">
      <c r="B21" s="30"/>
      <c r="C21" s="72"/>
      <c r="D21" s="21"/>
      <c r="E21" s="73">
        <f>SUM(E7:E20)</f>
        <v>703639852</v>
      </c>
      <c r="F21" s="73">
        <f t="shared" ref="F21:G21" si="0">SUM(F7:F20)</f>
        <v>435677602</v>
      </c>
      <c r="G21" s="73">
        <f t="shared" si="0"/>
        <v>276835787.49000001</v>
      </c>
      <c r="H21" s="56"/>
      <c r="I21" s="64"/>
    </row>
    <row r="22" spans="2:9" ht="94.5" customHeight="1" x14ac:dyDescent="0.25">
      <c r="B22" s="30"/>
      <c r="C22" s="533" t="s">
        <v>119</v>
      </c>
      <c r="D22" s="21"/>
      <c r="E22" s="54">
        <v>36475246</v>
      </c>
      <c r="F22" s="54">
        <v>36475246</v>
      </c>
      <c r="G22" s="55">
        <v>7322821.6799999997</v>
      </c>
      <c r="H22" s="56"/>
      <c r="I22" s="64">
        <v>116527</v>
      </c>
    </row>
    <row r="23" spans="2:9" ht="94.5" customHeight="1" x14ac:dyDescent="0.25">
      <c r="B23" s="30"/>
      <c r="C23" s="534"/>
      <c r="D23" s="21"/>
      <c r="E23" s="54">
        <v>45347603</v>
      </c>
      <c r="F23" s="54">
        <v>45347603</v>
      </c>
      <c r="G23" s="55">
        <v>6697145.1500000004</v>
      </c>
      <c r="H23" s="56"/>
      <c r="I23" s="64">
        <v>132258</v>
      </c>
    </row>
    <row r="24" spans="2:9" ht="94.5" customHeight="1" x14ac:dyDescent="0.25">
      <c r="B24" s="30"/>
      <c r="C24" s="533" t="s">
        <v>74</v>
      </c>
      <c r="D24" s="21"/>
      <c r="E24" s="54">
        <v>12730500</v>
      </c>
      <c r="F24" s="54">
        <v>0</v>
      </c>
      <c r="G24" s="55">
        <v>0</v>
      </c>
      <c r="H24" s="56"/>
      <c r="I24" s="64">
        <v>221962</v>
      </c>
    </row>
    <row r="25" spans="2:9" ht="94.5" customHeight="1" x14ac:dyDescent="0.25">
      <c r="B25" s="30"/>
      <c r="C25" s="535"/>
      <c r="D25" s="21"/>
      <c r="E25" s="54">
        <v>40000000</v>
      </c>
      <c r="F25" s="54">
        <v>2778672</v>
      </c>
      <c r="G25" s="55">
        <v>1200000</v>
      </c>
      <c r="H25" s="56"/>
      <c r="I25" s="64">
        <v>221965</v>
      </c>
    </row>
    <row r="26" spans="2:9" ht="94.5" customHeight="1" x14ac:dyDescent="0.25">
      <c r="B26" s="30"/>
      <c r="C26" s="535"/>
      <c r="D26" s="21"/>
      <c r="E26" s="54">
        <v>23750000</v>
      </c>
      <c r="F26" s="54">
        <v>0</v>
      </c>
      <c r="G26" s="55">
        <v>0</v>
      </c>
      <c r="H26" s="56"/>
      <c r="I26" s="64">
        <v>116530</v>
      </c>
    </row>
    <row r="27" spans="2:9" ht="94.5" customHeight="1" x14ac:dyDescent="0.25">
      <c r="B27" s="30"/>
      <c r="C27" s="535"/>
      <c r="D27" s="21"/>
      <c r="E27" s="54">
        <v>1300000</v>
      </c>
      <c r="F27" s="54">
        <v>34248424</v>
      </c>
      <c r="G27" s="55">
        <v>0</v>
      </c>
      <c r="H27" s="56"/>
      <c r="I27" s="64">
        <v>142767</v>
      </c>
    </row>
    <row r="28" spans="2:9" ht="94.5" customHeight="1" x14ac:dyDescent="0.25">
      <c r="B28" s="30"/>
      <c r="C28" s="535"/>
      <c r="D28" s="21"/>
      <c r="E28" s="54">
        <v>31881336</v>
      </c>
      <c r="F28" s="54">
        <v>31881336</v>
      </c>
      <c r="G28" s="55">
        <v>1223010.24</v>
      </c>
      <c r="H28" s="56"/>
      <c r="I28" s="64">
        <v>167405</v>
      </c>
    </row>
    <row r="29" spans="2:9" ht="94.5" customHeight="1" x14ac:dyDescent="0.25">
      <c r="B29" s="30"/>
      <c r="C29" s="535"/>
      <c r="D29" s="21"/>
      <c r="E29" s="54">
        <v>46050000</v>
      </c>
      <c r="F29" s="54">
        <v>67167773</v>
      </c>
      <c r="G29" s="55">
        <v>30167081.219999999</v>
      </c>
      <c r="H29" s="56"/>
      <c r="I29" s="64">
        <v>189499</v>
      </c>
    </row>
    <row r="30" spans="2:9" ht="94.5" customHeight="1" x14ac:dyDescent="0.25">
      <c r="B30" s="30"/>
      <c r="C30" s="535"/>
      <c r="D30" s="21"/>
      <c r="E30" s="54">
        <v>0</v>
      </c>
      <c r="F30" s="54">
        <v>48103659</v>
      </c>
      <c r="G30" s="55">
        <v>38472344.759999998</v>
      </c>
      <c r="H30" s="56"/>
      <c r="I30" s="64">
        <v>190108</v>
      </c>
    </row>
    <row r="31" spans="2:9" ht="94.5" customHeight="1" x14ac:dyDescent="0.25">
      <c r="B31" s="30"/>
      <c r="C31" s="535"/>
      <c r="D31" s="21"/>
      <c r="E31" s="54">
        <v>0</v>
      </c>
      <c r="F31" s="54">
        <v>11510337</v>
      </c>
      <c r="G31" s="55">
        <v>4184226.09</v>
      </c>
      <c r="H31" s="56"/>
      <c r="I31" s="64">
        <v>190122</v>
      </c>
    </row>
    <row r="32" spans="2:9" ht="94.5" customHeight="1" x14ac:dyDescent="0.25">
      <c r="B32" s="30"/>
      <c r="C32" s="535"/>
      <c r="D32" s="21"/>
      <c r="E32" s="54">
        <v>16100000</v>
      </c>
      <c r="F32" s="54">
        <v>1200000</v>
      </c>
      <c r="G32" s="55">
        <v>981253.77</v>
      </c>
      <c r="H32" s="56"/>
      <c r="I32" s="64">
        <v>221005</v>
      </c>
    </row>
    <row r="33" spans="2:9" ht="94.5" customHeight="1" x14ac:dyDescent="0.25">
      <c r="B33" s="30"/>
      <c r="C33" s="535"/>
      <c r="D33" s="21"/>
      <c r="E33" s="54">
        <v>27524022</v>
      </c>
      <c r="F33" s="54">
        <v>27524022</v>
      </c>
      <c r="G33" s="55">
        <v>3474885.01</v>
      </c>
      <c r="H33" s="56"/>
      <c r="I33" s="64">
        <v>72220</v>
      </c>
    </row>
    <row r="34" spans="2:9" ht="94.5" customHeight="1" x14ac:dyDescent="0.25">
      <c r="B34" s="30"/>
      <c r="C34" s="535"/>
      <c r="D34" s="21"/>
      <c r="E34" s="54">
        <v>193950000</v>
      </c>
      <c r="F34" s="54">
        <v>3100000</v>
      </c>
      <c r="G34" s="55">
        <v>0</v>
      </c>
      <c r="H34" s="56"/>
      <c r="I34" s="64">
        <v>95927</v>
      </c>
    </row>
    <row r="35" spans="2:9" ht="94.5" customHeight="1" x14ac:dyDescent="0.25">
      <c r="B35" s="30"/>
      <c r="C35" s="534"/>
      <c r="D35" s="21"/>
      <c r="E35" s="54">
        <v>33517793</v>
      </c>
      <c r="F35" s="54">
        <v>33517793</v>
      </c>
      <c r="G35" s="55">
        <v>7414262.9699999997</v>
      </c>
      <c r="H35" s="56"/>
      <c r="I35" s="64">
        <v>72219</v>
      </c>
    </row>
    <row r="36" spans="2:9" ht="94.5" customHeight="1" x14ac:dyDescent="0.25">
      <c r="B36" s="30"/>
      <c r="C36" s="72" t="s">
        <v>74</v>
      </c>
      <c r="D36" s="21" t="s">
        <v>114</v>
      </c>
      <c r="E36" s="54">
        <v>29775000</v>
      </c>
      <c r="F36" s="54">
        <v>29495346</v>
      </c>
      <c r="G36" s="55">
        <v>29487468.77</v>
      </c>
      <c r="H36" s="56"/>
      <c r="I36" s="64">
        <v>130902</v>
      </c>
    </row>
    <row r="37" spans="2:9" ht="94.5" customHeight="1" x14ac:dyDescent="0.25">
      <c r="B37" s="30"/>
      <c r="C37" s="72"/>
      <c r="D37" s="21"/>
      <c r="E37" s="73">
        <f>SUM(E22:E35)</f>
        <v>508626500</v>
      </c>
      <c r="F37" s="73">
        <f t="shared" ref="F37:G37" si="1">SUM(F22:F35)</f>
        <v>342854865</v>
      </c>
      <c r="G37" s="73">
        <f t="shared" si="1"/>
        <v>101137030.89</v>
      </c>
      <c r="H37" s="56"/>
      <c r="I37" s="64"/>
    </row>
    <row r="38" spans="2:9" ht="94.5" customHeight="1" x14ac:dyDescent="0.25">
      <c r="B38" s="30"/>
      <c r="C38" s="72" t="s">
        <v>120</v>
      </c>
      <c r="D38" s="21" t="s">
        <v>100</v>
      </c>
      <c r="E38" s="54">
        <v>22077494</v>
      </c>
      <c r="F38" s="54">
        <v>18741577</v>
      </c>
      <c r="G38" s="55">
        <v>16149118.109999999</v>
      </c>
      <c r="H38" s="56"/>
      <c r="I38" s="64">
        <v>209016</v>
      </c>
    </row>
    <row r="39" spans="2:9" ht="94.5" customHeight="1" x14ac:dyDescent="0.25">
      <c r="B39" s="30"/>
      <c r="C39" s="72"/>
      <c r="D39" s="21" t="s">
        <v>35</v>
      </c>
      <c r="E39" s="54">
        <v>0</v>
      </c>
      <c r="F39" s="54">
        <v>12316168</v>
      </c>
      <c r="G39" s="55">
        <v>0</v>
      </c>
      <c r="H39" s="56"/>
      <c r="I39" s="64">
        <v>228035</v>
      </c>
    </row>
    <row r="40" spans="2:9" ht="94.5" customHeight="1" x14ac:dyDescent="0.25">
      <c r="B40" s="30"/>
      <c r="C40" s="72"/>
      <c r="D40" s="21" t="s">
        <v>36</v>
      </c>
      <c r="E40" s="54">
        <v>0</v>
      </c>
      <c r="F40" s="54">
        <v>7441805</v>
      </c>
      <c r="G40" s="55">
        <v>224087.69</v>
      </c>
      <c r="H40" s="56"/>
      <c r="I40" s="64">
        <v>228061</v>
      </c>
    </row>
    <row r="41" spans="2:9" ht="94.5" customHeight="1" x14ac:dyDescent="0.25">
      <c r="B41" s="30"/>
      <c r="C41" s="72"/>
      <c r="D41" s="21"/>
      <c r="E41" s="54">
        <v>0</v>
      </c>
      <c r="F41" s="54">
        <v>11053043</v>
      </c>
      <c r="G41" s="55">
        <v>11024657.18</v>
      </c>
      <c r="H41" s="56"/>
      <c r="I41" s="64">
        <v>228251</v>
      </c>
    </row>
    <row r="42" spans="2:9" ht="94.5" customHeight="1" x14ac:dyDescent="0.25">
      <c r="B42" s="30"/>
      <c r="C42" s="72"/>
      <c r="D42" s="21"/>
      <c r="E42" s="73">
        <f>SUM(E38:E41)</f>
        <v>22077494</v>
      </c>
      <c r="F42" s="73">
        <f t="shared" ref="F42:G42" si="2">SUM(F38:F41)</f>
        <v>49552593</v>
      </c>
      <c r="G42" s="73">
        <f t="shared" si="2"/>
        <v>27397862.979999997</v>
      </c>
      <c r="H42" s="56"/>
      <c r="I42" s="64"/>
    </row>
    <row r="43" spans="2:9" ht="94.5" customHeight="1" x14ac:dyDescent="0.25">
      <c r="B43" s="30"/>
      <c r="C43" s="72" t="s">
        <v>76</v>
      </c>
      <c r="D43" s="21" t="s">
        <v>109</v>
      </c>
      <c r="E43" s="73">
        <v>47331000</v>
      </c>
      <c r="F43" s="73">
        <v>1000000</v>
      </c>
      <c r="G43" s="74">
        <v>348216.3</v>
      </c>
      <c r="H43" s="56"/>
      <c r="I43" s="64">
        <v>211099</v>
      </c>
    </row>
    <row r="44" spans="2:9" ht="94.5" customHeight="1" x14ac:dyDescent="0.25">
      <c r="B44" s="30"/>
      <c r="C44" s="72" t="s">
        <v>121</v>
      </c>
      <c r="D44" s="21"/>
      <c r="E44" s="54">
        <v>0</v>
      </c>
      <c r="F44" s="54">
        <v>2312052</v>
      </c>
      <c r="G44" s="55">
        <v>1745944.42</v>
      </c>
      <c r="H44" s="56"/>
      <c r="I44" s="64">
        <v>33423</v>
      </c>
    </row>
    <row r="45" spans="2:9" ht="94.5" customHeight="1" x14ac:dyDescent="0.25">
      <c r="B45" s="30"/>
      <c r="C45" s="72"/>
      <c r="D45" s="21" t="s">
        <v>110</v>
      </c>
      <c r="E45" s="54">
        <v>624278</v>
      </c>
      <c r="F45" s="54">
        <v>4255053</v>
      </c>
      <c r="G45" s="55">
        <v>1255327.19</v>
      </c>
      <c r="H45" s="56"/>
      <c r="I45" s="64">
        <v>224376</v>
      </c>
    </row>
    <row r="46" spans="2:9" ht="94.5" customHeight="1" x14ac:dyDescent="0.25">
      <c r="B46" s="30"/>
      <c r="C46" s="72"/>
      <c r="D46" s="21" t="s">
        <v>111</v>
      </c>
      <c r="E46" s="54">
        <v>687322</v>
      </c>
      <c r="F46" s="54">
        <v>4980360</v>
      </c>
      <c r="G46" s="55">
        <v>567796.37</v>
      </c>
      <c r="H46" s="56"/>
      <c r="I46" s="64">
        <v>224215</v>
      </c>
    </row>
    <row r="47" spans="2:9" ht="94.5" customHeight="1" x14ac:dyDescent="0.25">
      <c r="B47" s="30"/>
      <c r="C47" s="72"/>
      <c r="D47" s="21" t="s">
        <v>112</v>
      </c>
      <c r="E47" s="54">
        <v>810167</v>
      </c>
      <c r="F47" s="54">
        <v>5029200</v>
      </c>
      <c r="G47" s="55">
        <v>911176.33</v>
      </c>
      <c r="H47" s="56"/>
      <c r="I47" s="64">
        <v>155983</v>
      </c>
    </row>
    <row r="48" spans="2:9" ht="94.5" customHeight="1" x14ac:dyDescent="0.25">
      <c r="B48" s="30"/>
      <c r="C48" s="72"/>
      <c r="D48" s="21"/>
      <c r="E48" s="73">
        <f>SUM(E44:E47)</f>
        <v>2121767</v>
      </c>
      <c r="F48" s="73">
        <f t="shared" ref="F48:G48" si="3">SUM(F44:F47)</f>
        <v>16576665</v>
      </c>
      <c r="G48" s="73">
        <f t="shared" si="3"/>
        <v>4480244.3099999996</v>
      </c>
      <c r="H48" s="56"/>
      <c r="I48" s="64"/>
    </row>
    <row r="49" spans="2:9" ht="94.5" customHeight="1" x14ac:dyDescent="0.25">
      <c r="B49" s="30"/>
      <c r="C49" s="535" t="s">
        <v>126</v>
      </c>
      <c r="D49" s="21"/>
      <c r="E49" s="54">
        <v>0</v>
      </c>
      <c r="F49" s="54">
        <v>2088359</v>
      </c>
      <c r="G49" s="55">
        <v>915862.74</v>
      </c>
      <c r="H49" s="56"/>
      <c r="I49" s="64">
        <v>209397</v>
      </c>
    </row>
    <row r="50" spans="2:9" ht="94.5" customHeight="1" x14ac:dyDescent="0.25">
      <c r="B50" s="30"/>
      <c r="C50" s="535"/>
      <c r="D50" s="21" t="s">
        <v>113</v>
      </c>
      <c r="E50" s="54">
        <v>632904</v>
      </c>
      <c r="F50" s="54">
        <v>1965365</v>
      </c>
      <c r="G50" s="55">
        <v>716337.04</v>
      </c>
      <c r="H50" s="56"/>
      <c r="I50" s="64">
        <v>209400</v>
      </c>
    </row>
    <row r="51" spans="2:9" ht="94.5" customHeight="1" x14ac:dyDescent="0.25">
      <c r="B51" s="30"/>
      <c r="C51" s="535"/>
      <c r="D51" s="21"/>
      <c r="E51" s="54">
        <v>0</v>
      </c>
      <c r="F51" s="54">
        <v>3430971</v>
      </c>
      <c r="G51" s="55">
        <v>802317.84</v>
      </c>
      <c r="H51" s="56"/>
      <c r="I51" s="64">
        <v>209399</v>
      </c>
    </row>
    <row r="52" spans="2:9" ht="94.5" customHeight="1" x14ac:dyDescent="0.25">
      <c r="B52" s="30"/>
      <c r="C52" s="535"/>
      <c r="D52" s="21"/>
      <c r="E52" s="54">
        <v>0</v>
      </c>
      <c r="F52" s="54">
        <v>3813052</v>
      </c>
      <c r="G52" s="55">
        <v>803993.54</v>
      </c>
      <c r="H52" s="56"/>
      <c r="I52" s="64">
        <v>209398</v>
      </c>
    </row>
    <row r="53" spans="2:9" ht="94.5" customHeight="1" x14ac:dyDescent="0.25">
      <c r="B53" s="30"/>
      <c r="C53" s="534"/>
      <c r="D53" s="21"/>
      <c r="E53" s="54">
        <v>0</v>
      </c>
      <c r="F53" s="54">
        <v>3731490</v>
      </c>
      <c r="G53" s="55">
        <v>461195.38</v>
      </c>
      <c r="H53" s="56"/>
      <c r="I53" s="64">
        <v>206196</v>
      </c>
    </row>
    <row r="54" spans="2:9" ht="94.5" customHeight="1" x14ac:dyDescent="0.25">
      <c r="B54" s="30"/>
      <c r="C54" s="72"/>
      <c r="D54" s="21"/>
      <c r="E54" s="73">
        <f>SUM(E49:E53)</f>
        <v>632904</v>
      </c>
      <c r="F54" s="73">
        <f t="shared" ref="F54:G54" si="4">SUM(F49:F53)</f>
        <v>15029237</v>
      </c>
      <c r="G54" s="73">
        <f t="shared" si="4"/>
        <v>3699706.54</v>
      </c>
      <c r="H54" s="56"/>
      <c r="I54" s="64"/>
    </row>
    <row r="55" spans="2:9" ht="36" customHeight="1" x14ac:dyDescent="0.25">
      <c r="B55" s="41" t="s">
        <v>47</v>
      </c>
      <c r="C55" s="42"/>
      <c r="D55" s="42"/>
      <c r="E55" s="60">
        <f>+E21+E37+E42+E43+E48+E54</f>
        <v>1284429517</v>
      </c>
      <c r="F55" s="60">
        <f>+F21+F37+F42+F43+F48+F54</f>
        <v>860690962</v>
      </c>
      <c r="G55" s="60">
        <f>+G21+G37+G42+G43+G48+G54</f>
        <v>413898848.51000005</v>
      </c>
      <c r="H55" s="61">
        <f>+G55/F55</f>
        <v>0.48089136145709876</v>
      </c>
      <c r="I55" s="42"/>
    </row>
    <row r="56" spans="2:9" ht="36" customHeight="1" x14ac:dyDescent="0.25">
      <c r="B56" s="41"/>
      <c r="C56" s="42"/>
      <c r="D56" s="42"/>
      <c r="E56" s="70">
        <v>1000566929</v>
      </c>
      <c r="F56" s="70">
        <v>809172097</v>
      </c>
      <c r="G56" s="70">
        <v>480779391.19999999</v>
      </c>
      <c r="H56" s="71"/>
      <c r="I56" s="42"/>
    </row>
    <row r="57" spans="2:9" ht="36" customHeight="1" x14ac:dyDescent="0.25">
      <c r="B57" s="41"/>
      <c r="C57" s="42"/>
      <c r="D57" s="42"/>
      <c r="E57" s="70">
        <f>+E55-E56</f>
        <v>283862588</v>
      </c>
      <c r="F57" s="70">
        <f>+F55-F56</f>
        <v>51518865</v>
      </c>
      <c r="G57" s="70">
        <f>+G55-G56</f>
        <v>-66880542.689999938</v>
      </c>
      <c r="H57" s="71"/>
      <c r="I57" s="42"/>
    </row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15.75" customHeight="1" x14ac:dyDescent="0.25"/>
    <row r="63" spans="2:9" ht="15.75" customHeight="1" x14ac:dyDescent="0.25"/>
    <row r="64" spans="2:9" ht="15.75" customHeight="1" x14ac:dyDescent="0.25"/>
    <row r="65" spans="2:3" ht="15.75" customHeight="1" x14ac:dyDescent="0.25"/>
    <row r="66" spans="2:3" ht="15.75" customHeight="1" x14ac:dyDescent="0.25"/>
    <row r="67" spans="2:3" ht="33.75" customHeight="1" x14ac:dyDescent="0.25">
      <c r="B67" s="29"/>
      <c r="C67" s="28"/>
    </row>
    <row r="68" spans="2:3" ht="15.75" customHeight="1" x14ac:dyDescent="0.25"/>
    <row r="69" spans="2:3" ht="15.75" customHeight="1" x14ac:dyDescent="0.25"/>
    <row r="70" spans="2:3" ht="15.75" customHeight="1" x14ac:dyDescent="0.25"/>
    <row r="71" spans="2:3" ht="15.75" customHeight="1" x14ac:dyDescent="0.25"/>
    <row r="72" spans="2:3" ht="15.75" customHeight="1" x14ac:dyDescent="0.25"/>
    <row r="73" spans="2:3" ht="15.75" customHeight="1" x14ac:dyDescent="0.25"/>
    <row r="74" spans="2:3" ht="15.75" customHeight="1" x14ac:dyDescent="0.25"/>
    <row r="75" spans="2:3" ht="15.75" customHeight="1" x14ac:dyDescent="0.25"/>
    <row r="76" spans="2:3" ht="15.75" customHeight="1" x14ac:dyDescent="0.25"/>
    <row r="77" spans="2:3" ht="15.75" customHeight="1" x14ac:dyDescent="0.25"/>
    <row r="78" spans="2:3" ht="15.75" customHeight="1" x14ac:dyDescent="0.25"/>
    <row r="79" spans="2:3" ht="15.75" customHeight="1" x14ac:dyDescent="0.25"/>
    <row r="80" spans="2:3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</sheetData>
  <mergeCells count="10">
    <mergeCell ref="D5:D6"/>
    <mergeCell ref="E5:F5"/>
    <mergeCell ref="G5:H5"/>
    <mergeCell ref="I5:I6"/>
    <mergeCell ref="C8:C10"/>
    <mergeCell ref="C22:C23"/>
    <mergeCell ref="C24:C35"/>
    <mergeCell ref="C49:C53"/>
    <mergeCell ref="B5:B6"/>
    <mergeCell ref="C5:C6"/>
  </mergeCells>
  <pageMargins left="0.25" right="0.25" top="0.75" bottom="0.75" header="0.3" footer="0.3"/>
  <pageSetup scale="49" orientation="portrait" r:id="rId1"/>
  <rowBreaks count="1" manualBreakCount="1">
    <brk id="58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2E75B5"/>
  </sheetPr>
  <dimension ref="A2:I1008"/>
  <sheetViews>
    <sheetView showGridLines="0" topLeftCell="A9" zoomScaleNormal="100" zoomScaleSheetLayoutView="100" workbookViewId="0">
      <selection activeCell="A18" sqref="A18"/>
    </sheetView>
  </sheetViews>
  <sheetFormatPr baseColWidth="10" defaultColWidth="14.42578125" defaultRowHeight="15" customHeight="1" x14ac:dyDescent="0.25"/>
  <cols>
    <col min="1" max="1" width="33.42578125" customWidth="1"/>
    <col min="2" max="2" width="19.85546875" customWidth="1"/>
    <col min="3" max="3" width="16.7109375" bestFit="1" customWidth="1"/>
    <col min="4" max="4" width="49.28515625" customWidth="1"/>
    <col min="5" max="6" width="17" bestFit="1" customWidth="1"/>
    <col min="7" max="7" width="15.7109375" customWidth="1"/>
    <col min="8" max="8" width="13" style="3" customWidth="1"/>
    <col min="9" max="9" width="15.28515625" customWidth="1"/>
    <col min="10" max="18" width="10.7109375" customWidth="1"/>
  </cols>
  <sheetData>
    <row r="2" spans="1:9" ht="15" customHeight="1" x14ac:dyDescent="0.25">
      <c r="A2" s="536" t="s">
        <v>412</v>
      </c>
      <c r="B2" s="536"/>
      <c r="C2" s="536"/>
      <c r="D2" s="536"/>
      <c r="E2" s="536"/>
      <c r="F2" s="536"/>
      <c r="G2" s="536"/>
      <c r="H2" s="536"/>
      <c r="I2" s="216"/>
    </row>
    <row r="3" spans="1:9" ht="15" customHeight="1" x14ac:dyDescent="0.25">
      <c r="A3" s="478" t="s">
        <v>437</v>
      </c>
      <c r="B3" s="478"/>
      <c r="C3" s="478"/>
      <c r="D3" s="478"/>
      <c r="E3" s="478"/>
      <c r="F3" s="478"/>
      <c r="G3" s="478"/>
      <c r="H3" s="478"/>
      <c r="I3" s="217"/>
    </row>
    <row r="6" spans="1:9" ht="21" customHeight="1" x14ac:dyDescent="0.25">
      <c r="A6" s="448" t="s">
        <v>395</v>
      </c>
      <c r="B6" s="448"/>
      <c r="C6" s="448"/>
      <c r="D6" s="448"/>
      <c r="E6" s="448"/>
      <c r="F6" s="448"/>
      <c r="G6" s="448"/>
      <c r="H6" s="448"/>
    </row>
    <row r="7" spans="1:9" ht="15.75" thickBot="1" x14ac:dyDescent="0.3"/>
    <row r="8" spans="1:9" ht="15.75" x14ac:dyDescent="0.25">
      <c r="A8" s="451" t="s">
        <v>0</v>
      </c>
      <c r="B8" s="458" t="s">
        <v>291</v>
      </c>
      <c r="C8" s="458" t="s">
        <v>292</v>
      </c>
      <c r="D8" s="453" t="s">
        <v>364</v>
      </c>
      <c r="E8" s="455" t="s">
        <v>2</v>
      </c>
      <c r="F8" s="479"/>
      <c r="G8" s="455" t="s">
        <v>135</v>
      </c>
      <c r="H8" s="456"/>
    </row>
    <row r="9" spans="1:9" ht="31.5" customHeight="1" thickBot="1" x14ac:dyDescent="0.3">
      <c r="A9" s="452"/>
      <c r="B9" s="459"/>
      <c r="C9" s="459"/>
      <c r="D9" s="454"/>
      <c r="E9" s="164" t="s">
        <v>4</v>
      </c>
      <c r="F9" s="164" t="s">
        <v>5</v>
      </c>
      <c r="G9" s="164" t="s">
        <v>6</v>
      </c>
      <c r="H9" s="222" t="s">
        <v>7</v>
      </c>
    </row>
    <row r="10" spans="1:9" ht="33" customHeight="1" x14ac:dyDescent="0.25">
      <c r="A10" s="176" t="s">
        <v>377</v>
      </c>
      <c r="B10" s="492" t="s">
        <v>383</v>
      </c>
      <c r="C10" s="494" t="s">
        <v>298</v>
      </c>
      <c r="D10" s="302" t="s">
        <v>384</v>
      </c>
      <c r="E10" s="177">
        <v>77034273</v>
      </c>
      <c r="F10" s="177">
        <v>82624556</v>
      </c>
      <c r="G10" s="159">
        <v>29652839.780000001</v>
      </c>
      <c r="H10" s="160">
        <f t="shared" ref="H10:H15" si="0">G10/F10</f>
        <v>0.35888652496964707</v>
      </c>
    </row>
    <row r="11" spans="1:9" ht="33" customHeight="1" x14ac:dyDescent="0.25">
      <c r="A11" s="178" t="s">
        <v>378</v>
      </c>
      <c r="B11" s="492"/>
      <c r="C11" s="492"/>
      <c r="D11" s="303" t="s">
        <v>385</v>
      </c>
      <c r="E11" s="179">
        <v>11029281</v>
      </c>
      <c r="F11" s="179">
        <v>7869660</v>
      </c>
      <c r="G11" s="135">
        <v>2283427.06</v>
      </c>
      <c r="H11" s="160">
        <f t="shared" si="0"/>
        <v>0.29015574497500529</v>
      </c>
    </row>
    <row r="12" spans="1:9" ht="33" customHeight="1" x14ac:dyDescent="0.25">
      <c r="A12" s="178" t="s">
        <v>379</v>
      </c>
      <c r="B12" s="492"/>
      <c r="C12" s="492"/>
      <c r="D12" s="303" t="s">
        <v>386</v>
      </c>
      <c r="E12" s="179">
        <v>17108176</v>
      </c>
      <c r="F12" s="179">
        <v>12939734</v>
      </c>
      <c r="G12" s="135">
        <v>2342317.2799999998</v>
      </c>
      <c r="H12" s="160">
        <f t="shared" si="0"/>
        <v>0.18101742122365111</v>
      </c>
    </row>
    <row r="13" spans="1:9" ht="33" customHeight="1" x14ac:dyDescent="0.25">
      <c r="A13" s="178" t="s">
        <v>380</v>
      </c>
      <c r="B13" s="492"/>
      <c r="C13" s="492"/>
      <c r="D13" s="38" t="s">
        <v>387</v>
      </c>
      <c r="E13" s="218">
        <v>3824570</v>
      </c>
      <c r="F13" s="218">
        <v>4118610</v>
      </c>
      <c r="G13" s="156">
        <v>988176.7</v>
      </c>
      <c r="H13" s="160">
        <f t="shared" si="0"/>
        <v>0.23992966073505381</v>
      </c>
    </row>
    <row r="14" spans="1:9" ht="45" customHeight="1" x14ac:dyDescent="0.25">
      <c r="A14" s="178" t="s">
        <v>381</v>
      </c>
      <c r="B14" s="492"/>
      <c r="C14" s="492"/>
      <c r="D14" s="303" t="s">
        <v>388</v>
      </c>
      <c r="E14" s="218">
        <v>19455945</v>
      </c>
      <c r="F14" s="218">
        <v>18915596</v>
      </c>
      <c r="G14" s="156">
        <v>5962742.4299999997</v>
      </c>
      <c r="H14" s="160">
        <f t="shared" si="0"/>
        <v>0.31522889524601816</v>
      </c>
    </row>
    <row r="15" spans="1:9" ht="33" customHeight="1" thickBot="1" x14ac:dyDescent="0.3">
      <c r="A15" s="270" t="s">
        <v>382</v>
      </c>
      <c r="B15" s="493"/>
      <c r="C15" s="493"/>
      <c r="D15" s="304" t="s">
        <v>416</v>
      </c>
      <c r="E15" s="271">
        <v>44763437</v>
      </c>
      <c r="F15" s="271">
        <v>55379099</v>
      </c>
      <c r="G15" s="146">
        <v>8713450.1500000004</v>
      </c>
      <c r="H15" s="160">
        <f t="shared" si="0"/>
        <v>0.15734185473115048</v>
      </c>
    </row>
    <row r="16" spans="1:9" ht="22.5" customHeight="1" thickBot="1" x14ac:dyDescent="0.3">
      <c r="A16" s="467" t="s">
        <v>23</v>
      </c>
      <c r="B16" s="468"/>
      <c r="C16" s="468"/>
      <c r="D16" s="469"/>
      <c r="E16" s="149">
        <f>SUM(E10:E15)</f>
        <v>173215682</v>
      </c>
      <c r="F16" s="149">
        <f t="shared" ref="F16:G16" si="1">SUM(F10:F15)</f>
        <v>181847255</v>
      </c>
      <c r="G16" s="149">
        <f t="shared" si="1"/>
        <v>49942953.399999999</v>
      </c>
      <c r="H16" s="148">
        <f>G16/F16</f>
        <v>0.27464232770519409</v>
      </c>
    </row>
    <row r="17" spans="1:8" x14ac:dyDescent="0.25">
      <c r="A17" s="86" t="s">
        <v>411</v>
      </c>
      <c r="B17" s="86"/>
      <c r="C17" s="86"/>
      <c r="D17" s="1"/>
      <c r="E17" s="2"/>
      <c r="F17" s="2"/>
    </row>
    <row r="18" spans="1:8" x14ac:dyDescent="0.25">
      <c r="D18" s="1"/>
      <c r="E18" s="5"/>
      <c r="F18" s="5"/>
      <c r="G18" s="5"/>
      <c r="H18" s="45"/>
    </row>
    <row r="19" spans="1:8" x14ac:dyDescent="0.25">
      <c r="D19" s="1"/>
      <c r="E19" s="2"/>
      <c r="F19" s="2"/>
      <c r="G19" s="2"/>
      <c r="H19" s="46"/>
    </row>
    <row r="20" spans="1:8" x14ac:dyDescent="0.25">
      <c r="D20" s="1"/>
      <c r="E20" s="2"/>
      <c r="F20" s="2"/>
      <c r="G20" s="2"/>
      <c r="H20" s="46"/>
    </row>
    <row r="21" spans="1:8" x14ac:dyDescent="0.25">
      <c r="D21" s="1"/>
      <c r="E21" s="2"/>
      <c r="F21" s="2"/>
    </row>
    <row r="22" spans="1:8" x14ac:dyDescent="0.25">
      <c r="D22" s="1"/>
      <c r="E22" s="2"/>
      <c r="F22" s="2"/>
    </row>
    <row r="23" spans="1:8" x14ac:dyDescent="0.25">
      <c r="D23" s="1"/>
      <c r="E23" s="2"/>
      <c r="F23" s="2"/>
    </row>
    <row r="24" spans="1:8" x14ac:dyDescent="0.25">
      <c r="D24" s="1"/>
      <c r="E24" s="2"/>
      <c r="F24" s="2"/>
    </row>
    <row r="25" spans="1:8" x14ac:dyDescent="0.25">
      <c r="D25" s="1"/>
      <c r="E25" s="2"/>
      <c r="F25" s="2"/>
    </row>
    <row r="26" spans="1:8" x14ac:dyDescent="0.25">
      <c r="D26" s="1"/>
      <c r="E26" s="2"/>
      <c r="F26" s="2"/>
    </row>
    <row r="27" spans="1:8" x14ac:dyDescent="0.25">
      <c r="D27" s="1"/>
      <c r="E27" s="2"/>
      <c r="F27" s="2"/>
    </row>
    <row r="28" spans="1:8" x14ac:dyDescent="0.25">
      <c r="D28" s="1"/>
      <c r="E28" s="2"/>
      <c r="F28" s="2"/>
    </row>
    <row r="29" spans="1:8" ht="15.75" customHeight="1" x14ac:dyDescent="0.25">
      <c r="D29" s="1"/>
      <c r="E29" s="2"/>
      <c r="F29" s="2"/>
    </row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</sheetData>
  <mergeCells count="12">
    <mergeCell ref="A16:D16"/>
    <mergeCell ref="B10:B15"/>
    <mergeCell ref="C10:C15"/>
    <mergeCell ref="A2:H2"/>
    <mergeCell ref="A3:H3"/>
    <mergeCell ref="A6:H6"/>
    <mergeCell ref="A8:A9"/>
    <mergeCell ref="B8:B9"/>
    <mergeCell ref="C8:C9"/>
    <mergeCell ref="D8:D9"/>
    <mergeCell ref="E8:F8"/>
    <mergeCell ref="G8:H8"/>
  </mergeCells>
  <printOptions horizontalCentered="1"/>
  <pageMargins left="0.31496062992125984" right="0.31496062992125984" top="0.98425196850393704" bottom="0.74803149606299213" header="0" footer="0"/>
  <pageSetup scale="7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2E75B5"/>
  </sheetPr>
  <dimension ref="A2:I1004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42578125" customWidth="1"/>
    <col min="2" max="2" width="19.85546875" customWidth="1"/>
    <col min="3" max="3" width="16.7109375" bestFit="1" customWidth="1"/>
    <col min="4" max="4" width="49.28515625" customWidth="1"/>
    <col min="5" max="6" width="17" bestFit="1" customWidth="1"/>
    <col min="7" max="7" width="15.7109375" customWidth="1"/>
    <col min="8" max="8" width="13" style="3" customWidth="1"/>
    <col min="9" max="9" width="15.28515625" customWidth="1"/>
    <col min="10" max="18" width="10.7109375" customWidth="1"/>
  </cols>
  <sheetData>
    <row r="2" spans="1:9" ht="15" customHeight="1" x14ac:dyDescent="0.25">
      <c r="A2" s="536" t="s">
        <v>412</v>
      </c>
      <c r="B2" s="536"/>
      <c r="C2" s="536"/>
      <c r="D2" s="536"/>
      <c r="E2" s="536"/>
      <c r="F2" s="536"/>
      <c r="G2" s="536"/>
      <c r="H2" s="536"/>
      <c r="I2" s="216"/>
    </row>
    <row r="3" spans="1:9" ht="15" customHeight="1" x14ac:dyDescent="0.25">
      <c r="A3" s="478" t="s">
        <v>437</v>
      </c>
      <c r="B3" s="478"/>
      <c r="C3" s="478"/>
      <c r="D3" s="478"/>
      <c r="E3" s="478"/>
      <c r="F3" s="478"/>
      <c r="G3" s="478"/>
      <c r="H3" s="478"/>
      <c r="I3" s="217"/>
    </row>
    <row r="6" spans="1:9" ht="21" customHeight="1" x14ac:dyDescent="0.25">
      <c r="A6" s="448" t="s">
        <v>339</v>
      </c>
      <c r="B6" s="448"/>
      <c r="C6" s="448"/>
      <c r="D6" s="448"/>
      <c r="E6" s="448"/>
      <c r="F6" s="448"/>
      <c r="G6" s="448"/>
      <c r="H6" s="448"/>
    </row>
    <row r="7" spans="1:9" ht="15.75" thickBot="1" x14ac:dyDescent="0.3"/>
    <row r="8" spans="1:9" ht="15.75" x14ac:dyDescent="0.25">
      <c r="A8" s="451" t="s">
        <v>0</v>
      </c>
      <c r="B8" s="458" t="s">
        <v>291</v>
      </c>
      <c r="C8" s="458" t="s">
        <v>292</v>
      </c>
      <c r="D8" s="453" t="s">
        <v>1</v>
      </c>
      <c r="E8" s="455" t="s">
        <v>2</v>
      </c>
      <c r="F8" s="479"/>
      <c r="G8" s="455" t="s">
        <v>135</v>
      </c>
      <c r="H8" s="456"/>
    </row>
    <row r="9" spans="1:9" ht="31.5" customHeight="1" thickBot="1" x14ac:dyDescent="0.3">
      <c r="A9" s="452"/>
      <c r="B9" s="459"/>
      <c r="C9" s="459"/>
      <c r="D9" s="454"/>
      <c r="E9" s="164" t="s">
        <v>4</v>
      </c>
      <c r="F9" s="164" t="s">
        <v>5</v>
      </c>
      <c r="G9" s="164" t="s">
        <v>6</v>
      </c>
      <c r="H9" s="222" t="s">
        <v>7</v>
      </c>
    </row>
    <row r="10" spans="1:9" ht="46.5" customHeight="1" x14ac:dyDescent="0.25">
      <c r="A10" s="178" t="s">
        <v>254</v>
      </c>
      <c r="B10" s="490" t="s">
        <v>311</v>
      </c>
      <c r="C10" s="490" t="s">
        <v>298</v>
      </c>
      <c r="D10" s="301" t="s">
        <v>281</v>
      </c>
      <c r="E10" s="179">
        <v>6541810</v>
      </c>
      <c r="F10" s="179">
        <v>8935853</v>
      </c>
      <c r="G10" s="135">
        <v>5934359.4699999997</v>
      </c>
      <c r="H10" s="160">
        <f t="shared" ref="H10:H11" si="0">G10/F10</f>
        <v>0.6641066577527629</v>
      </c>
    </row>
    <row r="11" spans="1:9" ht="39.75" customHeight="1" thickBot="1" x14ac:dyDescent="0.3">
      <c r="A11" s="178" t="s">
        <v>255</v>
      </c>
      <c r="B11" s="490"/>
      <c r="C11" s="490"/>
      <c r="D11" s="301" t="s">
        <v>171</v>
      </c>
      <c r="E11" s="179">
        <v>19356625</v>
      </c>
      <c r="F11" s="179">
        <v>14260419</v>
      </c>
      <c r="G11" s="135">
        <v>9636842.6600000001</v>
      </c>
      <c r="H11" s="160">
        <f t="shared" si="0"/>
        <v>0.67577556171385988</v>
      </c>
    </row>
    <row r="12" spans="1:9" ht="22.5" customHeight="1" thickBot="1" x14ac:dyDescent="0.3">
      <c r="A12" s="444" t="s">
        <v>23</v>
      </c>
      <c r="B12" s="445"/>
      <c r="C12" s="445"/>
      <c r="D12" s="446"/>
      <c r="E12" s="167">
        <f>SUM(E10:E11)</f>
        <v>25898435</v>
      </c>
      <c r="F12" s="167">
        <f>SUM(F10:F11)</f>
        <v>23196272</v>
      </c>
      <c r="G12" s="167">
        <f>SUM(G10:G11)</f>
        <v>15571202.129999999</v>
      </c>
      <c r="H12" s="168">
        <f>G12/F12</f>
        <v>0.67128037341517632</v>
      </c>
    </row>
    <row r="13" spans="1:9" x14ac:dyDescent="0.25">
      <c r="A13" s="86" t="s">
        <v>411</v>
      </c>
      <c r="B13" s="86"/>
      <c r="C13" s="86"/>
      <c r="D13" s="1"/>
      <c r="E13" s="2"/>
      <c r="F13" s="2"/>
    </row>
    <row r="14" spans="1:9" x14ac:dyDescent="0.25">
      <c r="D14" s="1"/>
      <c r="E14" s="5"/>
      <c r="F14" s="5"/>
      <c r="G14" s="5"/>
      <c r="H14" s="45"/>
    </row>
    <row r="15" spans="1:9" x14ac:dyDescent="0.25">
      <c r="D15" s="1"/>
      <c r="E15" s="2"/>
      <c r="F15" s="2"/>
      <c r="G15" s="2"/>
      <c r="H15" s="46"/>
    </row>
    <row r="16" spans="1:9" x14ac:dyDescent="0.25">
      <c r="D16" s="1"/>
      <c r="E16" s="2"/>
      <c r="F16" s="2"/>
      <c r="G16" s="2"/>
      <c r="H16" s="46"/>
    </row>
    <row r="17" spans="4:6" x14ac:dyDescent="0.25">
      <c r="D17" s="1"/>
      <c r="E17" s="2"/>
      <c r="F17" s="2"/>
    </row>
    <row r="18" spans="4:6" x14ac:dyDescent="0.25">
      <c r="D18" s="1"/>
      <c r="E18" s="2"/>
      <c r="F18" s="2"/>
    </row>
    <row r="19" spans="4:6" x14ac:dyDescent="0.25">
      <c r="D19" s="1"/>
      <c r="E19" s="2"/>
      <c r="F19" s="2"/>
    </row>
    <row r="20" spans="4:6" x14ac:dyDescent="0.25">
      <c r="D20" s="1"/>
      <c r="E20" s="2"/>
      <c r="F20" s="2"/>
    </row>
    <row r="21" spans="4:6" x14ac:dyDescent="0.25">
      <c r="D21" s="1"/>
      <c r="E21" s="2"/>
      <c r="F21" s="2"/>
    </row>
    <row r="22" spans="4:6" x14ac:dyDescent="0.25">
      <c r="D22" s="1"/>
      <c r="E22" s="2"/>
      <c r="F22" s="2"/>
    </row>
    <row r="23" spans="4:6" x14ac:dyDescent="0.25">
      <c r="D23" s="1"/>
      <c r="E23" s="2"/>
      <c r="F23" s="2"/>
    </row>
    <row r="24" spans="4:6" x14ac:dyDescent="0.25">
      <c r="D24" s="1"/>
      <c r="E24" s="2"/>
      <c r="F24" s="2"/>
    </row>
    <row r="25" spans="4:6" ht="15.75" customHeight="1" x14ac:dyDescent="0.25">
      <c r="D25" s="1"/>
      <c r="E25" s="2"/>
      <c r="F25" s="2"/>
    </row>
    <row r="26" spans="4:6" ht="15.75" customHeight="1" x14ac:dyDescent="0.25"/>
    <row r="27" spans="4:6" ht="15.75" customHeight="1" x14ac:dyDescent="0.25"/>
    <row r="28" spans="4:6" ht="15.75" customHeight="1" x14ac:dyDescent="0.25"/>
    <row r="29" spans="4:6" ht="15.75" customHeight="1" x14ac:dyDescent="0.25"/>
    <row r="30" spans="4:6" ht="15.75" customHeight="1" x14ac:dyDescent="0.25"/>
    <row r="31" spans="4:6" ht="15.75" customHeight="1" x14ac:dyDescent="0.25"/>
    <row r="32" spans="4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2">
    <mergeCell ref="A2:H2"/>
    <mergeCell ref="A3:H3"/>
    <mergeCell ref="A12:D12"/>
    <mergeCell ref="A6:H6"/>
    <mergeCell ref="G8:H8"/>
    <mergeCell ref="E8:F8"/>
    <mergeCell ref="A8:A9"/>
    <mergeCell ref="D8:D9"/>
    <mergeCell ref="B8:B9"/>
    <mergeCell ref="C8:C9"/>
    <mergeCell ref="B10:B11"/>
    <mergeCell ref="C10:C11"/>
  </mergeCells>
  <printOptions horizontalCentered="1"/>
  <pageMargins left="0.31496062992125984" right="0.31496062992125984" top="0.98425196850393704" bottom="0.74803149606299213" header="0" footer="0"/>
  <pageSetup scale="7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2E75B5"/>
  </sheetPr>
  <dimension ref="A2:K1008"/>
  <sheetViews>
    <sheetView showGridLines="0" topLeftCell="B16" zoomScale="98" zoomScaleNormal="98" zoomScaleSheetLayoutView="100" workbookViewId="0">
      <selection activeCell="H23" sqref="H23"/>
    </sheetView>
  </sheetViews>
  <sheetFormatPr baseColWidth="10" defaultColWidth="14.42578125" defaultRowHeight="15" customHeight="1" x14ac:dyDescent="0.25"/>
  <cols>
    <col min="1" max="1" width="33.28515625" style="93" bestFit="1" customWidth="1"/>
    <col min="2" max="2" width="18.28515625" style="93" customWidth="1"/>
    <col min="3" max="3" width="40" style="93" customWidth="1"/>
    <col min="4" max="4" width="55.85546875" style="93" customWidth="1"/>
    <col min="5" max="6" width="19.140625" style="115" bestFit="1" customWidth="1"/>
    <col min="7" max="7" width="18.42578125" style="115" customWidth="1"/>
    <col min="8" max="8" width="11.7109375" style="111" customWidth="1"/>
    <col min="9" max="9" width="15.28515625" style="93" customWidth="1"/>
    <col min="10" max="14" width="10.7109375" style="93" customWidth="1"/>
    <col min="15" max="16384" width="14.42578125" style="93"/>
  </cols>
  <sheetData>
    <row r="2" spans="1:11" ht="15" customHeight="1" x14ac:dyDescent="0.3">
      <c r="A2" s="559" t="s">
        <v>412</v>
      </c>
      <c r="B2" s="559"/>
      <c r="C2" s="559"/>
      <c r="D2" s="559"/>
      <c r="E2" s="559"/>
      <c r="F2" s="559"/>
      <c r="G2" s="559"/>
      <c r="H2" s="559"/>
      <c r="I2" s="219"/>
    </row>
    <row r="3" spans="1:11" ht="15" customHeight="1" x14ac:dyDescent="0.25">
      <c r="A3" s="560" t="s">
        <v>437</v>
      </c>
      <c r="B3" s="560"/>
      <c r="C3" s="560"/>
      <c r="D3" s="560"/>
      <c r="E3" s="560"/>
      <c r="F3" s="560"/>
      <c r="G3" s="560"/>
      <c r="H3" s="560"/>
      <c r="I3" s="220"/>
    </row>
    <row r="4" spans="1:11" x14ac:dyDescent="0.25">
      <c r="E4" s="93"/>
      <c r="H4" s="115"/>
      <c r="I4" s="111"/>
    </row>
    <row r="5" spans="1:11" x14ac:dyDescent="0.25">
      <c r="E5" s="93"/>
      <c r="H5" s="115"/>
      <c r="I5" s="111"/>
    </row>
    <row r="6" spans="1:11" ht="21.75" customHeight="1" x14ac:dyDescent="0.25">
      <c r="A6" s="540" t="s">
        <v>340</v>
      </c>
      <c r="B6" s="540"/>
      <c r="C6" s="540"/>
      <c r="D6" s="540"/>
      <c r="E6" s="540"/>
      <c r="F6" s="540"/>
      <c r="G6" s="540"/>
      <c r="H6" s="540"/>
      <c r="I6" s="111"/>
    </row>
    <row r="7" spans="1:11" ht="15.75" thickBot="1" x14ac:dyDescent="0.3"/>
    <row r="8" spans="1:11" ht="23.25" customHeight="1" x14ac:dyDescent="0.25">
      <c r="A8" s="544" t="s">
        <v>0</v>
      </c>
      <c r="B8" s="551" t="s">
        <v>291</v>
      </c>
      <c r="C8" s="551" t="s">
        <v>292</v>
      </c>
      <c r="D8" s="546" t="s">
        <v>364</v>
      </c>
      <c r="E8" s="548" t="s">
        <v>2</v>
      </c>
      <c r="F8" s="549"/>
      <c r="G8" s="548" t="s">
        <v>135</v>
      </c>
      <c r="H8" s="550"/>
    </row>
    <row r="9" spans="1:11" ht="36.75" customHeight="1" thickBot="1" x14ac:dyDescent="0.3">
      <c r="A9" s="545"/>
      <c r="B9" s="552"/>
      <c r="C9" s="552"/>
      <c r="D9" s="547"/>
      <c r="E9" s="182" t="s">
        <v>4</v>
      </c>
      <c r="F9" s="182" t="s">
        <v>5</v>
      </c>
      <c r="G9" s="182" t="s">
        <v>6</v>
      </c>
      <c r="H9" s="183" t="s">
        <v>7</v>
      </c>
    </row>
    <row r="10" spans="1:11" ht="24.75" customHeight="1" x14ac:dyDescent="0.25">
      <c r="A10" s="223" t="s">
        <v>214</v>
      </c>
      <c r="B10" s="553" t="s">
        <v>299</v>
      </c>
      <c r="C10" s="558" t="s">
        <v>298</v>
      </c>
      <c r="D10" s="298" t="s">
        <v>38</v>
      </c>
      <c r="E10" s="190">
        <v>179849180</v>
      </c>
      <c r="F10" s="190">
        <v>203098819</v>
      </c>
      <c r="G10" s="180">
        <v>130017358.73999999</v>
      </c>
      <c r="H10" s="181">
        <f t="shared" ref="H10:H22" si="0">G10/F10</f>
        <v>0.64016797035141793</v>
      </c>
    </row>
    <row r="11" spans="1:11" ht="38.25" customHeight="1" x14ac:dyDescent="0.25">
      <c r="A11" s="224" t="s">
        <v>215</v>
      </c>
      <c r="B11" s="542"/>
      <c r="C11" s="541"/>
      <c r="D11" s="299" t="s">
        <v>39</v>
      </c>
      <c r="E11" s="191">
        <v>117541070</v>
      </c>
      <c r="F11" s="191">
        <v>117986907</v>
      </c>
      <c r="G11" s="155">
        <v>109897504.8</v>
      </c>
      <c r="H11" s="181">
        <f t="shared" si="0"/>
        <v>0.93143813660612351</v>
      </c>
    </row>
    <row r="12" spans="1:11" ht="47.25" x14ac:dyDescent="0.25">
      <c r="A12" s="225" t="s">
        <v>246</v>
      </c>
      <c r="B12" s="556" t="s">
        <v>312</v>
      </c>
      <c r="C12" s="541" t="s">
        <v>313</v>
      </c>
      <c r="D12" s="299" t="s">
        <v>221</v>
      </c>
      <c r="E12" s="191">
        <v>22475753</v>
      </c>
      <c r="F12" s="154">
        <v>13610000</v>
      </c>
      <c r="G12" s="155">
        <v>3511190.5</v>
      </c>
      <c r="H12" s="181">
        <f t="shared" si="0"/>
        <v>0.25798607641440119</v>
      </c>
    </row>
    <row r="13" spans="1:11" ht="41.25" customHeight="1" x14ac:dyDescent="0.25">
      <c r="A13" s="225" t="s">
        <v>265</v>
      </c>
      <c r="B13" s="557"/>
      <c r="C13" s="541"/>
      <c r="D13" s="299" t="s">
        <v>418</v>
      </c>
      <c r="E13" s="191">
        <v>13559898</v>
      </c>
      <c r="F13" s="191">
        <v>9449679</v>
      </c>
      <c r="G13" s="155">
        <v>1069822</v>
      </c>
      <c r="H13" s="181">
        <f t="shared" si="0"/>
        <v>0.11321252288040684</v>
      </c>
    </row>
    <row r="14" spans="1:11" ht="36" customHeight="1" x14ac:dyDescent="0.25">
      <c r="A14" s="225" t="s">
        <v>266</v>
      </c>
      <c r="B14" s="557"/>
      <c r="C14" s="541"/>
      <c r="D14" s="299" t="s">
        <v>419</v>
      </c>
      <c r="E14" s="283">
        <v>40095800</v>
      </c>
      <c r="F14" s="154">
        <v>981299</v>
      </c>
      <c r="G14" s="155">
        <v>430022.33</v>
      </c>
      <c r="H14" s="181">
        <f t="shared" si="0"/>
        <v>0.43821743423767884</v>
      </c>
    </row>
    <row r="15" spans="1:11" ht="35.25" customHeight="1" x14ac:dyDescent="0.25">
      <c r="A15" s="225" t="s">
        <v>267</v>
      </c>
      <c r="B15" s="557"/>
      <c r="C15" s="541"/>
      <c r="D15" s="299" t="s">
        <v>420</v>
      </c>
      <c r="E15" s="191">
        <v>30261247</v>
      </c>
      <c r="F15" s="154">
        <v>27174029</v>
      </c>
      <c r="G15" s="155">
        <v>8301116.2199999997</v>
      </c>
      <c r="H15" s="181">
        <f t="shared" si="0"/>
        <v>0.30547977335271115</v>
      </c>
      <c r="K15" s="170"/>
    </row>
    <row r="16" spans="1:11" ht="35.25" customHeight="1" x14ac:dyDescent="0.25">
      <c r="A16" s="225" t="s">
        <v>427</v>
      </c>
      <c r="B16" s="557"/>
      <c r="C16" s="554" t="s">
        <v>404</v>
      </c>
      <c r="D16" s="299" t="s">
        <v>429</v>
      </c>
      <c r="E16" s="191">
        <v>30500870</v>
      </c>
      <c r="F16" s="154">
        <v>59692747</v>
      </c>
      <c r="G16" s="155">
        <v>33105260</v>
      </c>
      <c r="H16" s="181">
        <f t="shared" si="0"/>
        <v>0.55459434627794901</v>
      </c>
      <c r="K16" s="170"/>
    </row>
    <row r="17" spans="1:11" ht="35.25" customHeight="1" x14ac:dyDescent="0.25">
      <c r="A17" s="225" t="s">
        <v>428</v>
      </c>
      <c r="B17" s="557"/>
      <c r="C17" s="510"/>
      <c r="D17" s="299" t="s">
        <v>430</v>
      </c>
      <c r="E17" s="191">
        <v>119586497</v>
      </c>
      <c r="F17" s="154">
        <v>115575620</v>
      </c>
      <c r="G17" s="155">
        <v>115550620</v>
      </c>
      <c r="H17" s="181">
        <f t="shared" si="0"/>
        <v>0.9997836914048136</v>
      </c>
      <c r="K17" s="170"/>
    </row>
    <row r="18" spans="1:11" ht="66" customHeight="1" x14ac:dyDescent="0.25">
      <c r="A18" s="225" t="s">
        <v>402</v>
      </c>
      <c r="B18" s="558"/>
      <c r="C18" s="555"/>
      <c r="D18" s="299" t="s">
        <v>403</v>
      </c>
      <c r="E18" s="191">
        <v>500000</v>
      </c>
      <c r="F18" s="154">
        <v>147782</v>
      </c>
      <c r="G18" s="155">
        <v>112217.60000000001</v>
      </c>
      <c r="H18" s="181">
        <f t="shared" si="0"/>
        <v>0.75934552245875686</v>
      </c>
      <c r="K18" s="170"/>
    </row>
    <row r="19" spans="1:11" ht="23.25" customHeight="1" x14ac:dyDescent="0.25">
      <c r="A19" s="224" t="s">
        <v>216</v>
      </c>
      <c r="B19" s="542" t="s">
        <v>314</v>
      </c>
      <c r="C19" s="541" t="s">
        <v>315</v>
      </c>
      <c r="D19" s="299" t="s">
        <v>40</v>
      </c>
      <c r="E19" s="191">
        <v>237881360</v>
      </c>
      <c r="F19" s="191">
        <v>303761747</v>
      </c>
      <c r="G19" s="155">
        <v>215533326.69999999</v>
      </c>
      <c r="H19" s="181">
        <f t="shared" si="0"/>
        <v>0.70954729760623869</v>
      </c>
    </row>
    <row r="20" spans="1:11" ht="31.5" x14ac:dyDescent="0.25">
      <c r="A20" s="224" t="s">
        <v>217</v>
      </c>
      <c r="B20" s="542"/>
      <c r="C20" s="541"/>
      <c r="D20" s="299" t="s">
        <v>218</v>
      </c>
      <c r="E20" s="191">
        <v>1500000</v>
      </c>
      <c r="F20" s="154">
        <v>2554500</v>
      </c>
      <c r="G20" s="155">
        <v>2043000</v>
      </c>
      <c r="H20" s="181">
        <f t="shared" si="0"/>
        <v>0.79976512037580738</v>
      </c>
    </row>
    <row r="21" spans="1:11" ht="31.5" x14ac:dyDescent="0.25">
      <c r="A21" s="224" t="s">
        <v>353</v>
      </c>
      <c r="B21" s="542"/>
      <c r="C21" s="541"/>
      <c r="D21" s="299" t="s">
        <v>354</v>
      </c>
      <c r="E21" s="191">
        <v>65000000</v>
      </c>
      <c r="F21" s="154">
        <v>25000000</v>
      </c>
      <c r="G21" s="154">
        <v>18249500</v>
      </c>
      <c r="H21" s="181">
        <f t="shared" si="0"/>
        <v>0.72997999999999996</v>
      </c>
    </row>
    <row r="22" spans="1:11" ht="32.25" thickBot="1" x14ac:dyDescent="0.3">
      <c r="A22" s="226" t="s">
        <v>219</v>
      </c>
      <c r="B22" s="543"/>
      <c r="C22" s="330" t="s">
        <v>316</v>
      </c>
      <c r="D22" s="300" t="s">
        <v>220</v>
      </c>
      <c r="E22" s="192">
        <v>482112400</v>
      </c>
      <c r="F22" s="192">
        <v>437093876</v>
      </c>
      <c r="G22" s="184">
        <v>295977029.13</v>
      </c>
      <c r="H22" s="181">
        <f t="shared" si="0"/>
        <v>0.67714750853658723</v>
      </c>
    </row>
    <row r="23" spans="1:11" ht="24" customHeight="1" thickBot="1" x14ac:dyDescent="0.3">
      <c r="A23" s="537" t="s">
        <v>23</v>
      </c>
      <c r="B23" s="538"/>
      <c r="C23" s="538"/>
      <c r="D23" s="539"/>
      <c r="E23" s="269">
        <f>SUM(E10:E22)</f>
        <v>1340864075</v>
      </c>
      <c r="F23" s="269">
        <f t="shared" ref="F23:G23" si="1">SUM(F10:F22)</f>
        <v>1316127005</v>
      </c>
      <c r="G23" s="269">
        <f t="shared" si="1"/>
        <v>933797968.0200001</v>
      </c>
      <c r="H23" s="185">
        <f>G23/F23</f>
        <v>0.70950445091733383</v>
      </c>
    </row>
    <row r="24" spans="1:11" ht="15.75" x14ac:dyDescent="0.25">
      <c r="A24" s="86" t="s">
        <v>433</v>
      </c>
      <c r="C24" s="86"/>
      <c r="D24" s="96"/>
      <c r="E24" s="113"/>
      <c r="F24" s="113"/>
      <c r="G24" s="113"/>
      <c r="H24" s="112"/>
    </row>
    <row r="25" spans="1:11" ht="40.5" customHeight="1" x14ac:dyDescent="0.25">
      <c r="D25" s="94"/>
      <c r="E25" s="114"/>
      <c r="F25" s="114"/>
      <c r="G25" s="114"/>
      <c r="H25" s="95"/>
    </row>
    <row r="26" spans="1:11" x14ac:dyDescent="0.25">
      <c r="D26" s="94"/>
    </row>
    <row r="27" spans="1:11" x14ac:dyDescent="0.25">
      <c r="D27" s="94"/>
    </row>
    <row r="28" spans="1:11" x14ac:dyDescent="0.25">
      <c r="D28" s="94"/>
    </row>
    <row r="29" spans="1:11" ht="15.75" customHeight="1" x14ac:dyDescent="0.25">
      <c r="D29" s="94"/>
    </row>
    <row r="30" spans="1:11" ht="15.75" customHeight="1" x14ac:dyDescent="0.25">
      <c r="D30" s="94"/>
    </row>
    <row r="31" spans="1:11" ht="15.75" customHeight="1" x14ac:dyDescent="0.25">
      <c r="D31" s="94"/>
    </row>
    <row r="32" spans="1:11" ht="15.75" customHeight="1" x14ac:dyDescent="0.25">
      <c r="D32" s="94"/>
    </row>
    <row r="33" spans="4:4" ht="15.75" customHeight="1" x14ac:dyDescent="0.25">
      <c r="D33" s="94"/>
    </row>
    <row r="34" spans="4:4" ht="15.75" customHeight="1" x14ac:dyDescent="0.25">
      <c r="D34" s="94"/>
    </row>
    <row r="35" spans="4:4" ht="15.75" customHeight="1" x14ac:dyDescent="0.25"/>
    <row r="36" spans="4:4" ht="15.75" customHeight="1" x14ac:dyDescent="0.25"/>
    <row r="37" spans="4:4" ht="15.75" customHeight="1" x14ac:dyDescent="0.25"/>
    <row r="38" spans="4:4" ht="15.75" customHeight="1" x14ac:dyDescent="0.25"/>
    <row r="39" spans="4:4" ht="15.75" customHeight="1" x14ac:dyDescent="0.25"/>
    <row r="40" spans="4:4" ht="15.75" customHeight="1" x14ac:dyDescent="0.25"/>
    <row r="41" spans="4:4" ht="15.75" customHeight="1" x14ac:dyDescent="0.25"/>
    <row r="42" spans="4:4" ht="15.75" customHeight="1" x14ac:dyDescent="0.25"/>
    <row r="43" spans="4:4" ht="15.75" customHeight="1" x14ac:dyDescent="0.25"/>
    <row r="44" spans="4:4" ht="15.75" customHeight="1" x14ac:dyDescent="0.25"/>
    <row r="45" spans="4:4" ht="15.75" customHeight="1" x14ac:dyDescent="0.25"/>
    <row r="46" spans="4:4" ht="15.75" customHeight="1" x14ac:dyDescent="0.25"/>
    <row r="47" spans="4:4" ht="15.75" customHeight="1" x14ac:dyDescent="0.25"/>
    <row r="48" spans="4:4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</sheetData>
  <mergeCells count="17">
    <mergeCell ref="A2:H2"/>
    <mergeCell ref="A3:H3"/>
    <mergeCell ref="A23:D23"/>
    <mergeCell ref="A6:H6"/>
    <mergeCell ref="C12:C15"/>
    <mergeCell ref="B19:B22"/>
    <mergeCell ref="C19:C21"/>
    <mergeCell ref="A8:A9"/>
    <mergeCell ref="D8:D9"/>
    <mergeCell ref="E8:F8"/>
    <mergeCell ref="G8:H8"/>
    <mergeCell ref="B8:B9"/>
    <mergeCell ref="C8:C9"/>
    <mergeCell ref="B10:B11"/>
    <mergeCell ref="C16:C18"/>
    <mergeCell ref="B12:B18"/>
    <mergeCell ref="C10:C11"/>
  </mergeCells>
  <pageMargins left="0.51181102362204722" right="0.31496062992125984" top="0.59055118110236227" bottom="0.59055118110236227" header="0.31496062992125984" footer="0.31496062992125984"/>
  <pageSetup scale="56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>
    <tabColor theme="8" tint="0.39997558519241921"/>
  </sheetPr>
  <dimension ref="A2:I995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18.28515625" customWidth="1"/>
    <col min="3" max="3" width="19.140625" customWidth="1"/>
    <col min="4" max="4" width="54.5703125" customWidth="1"/>
    <col min="5" max="5" width="14.5703125" bestFit="1" customWidth="1"/>
    <col min="6" max="6" width="15.7109375" bestFit="1" customWidth="1"/>
    <col min="7" max="7" width="16.140625" customWidth="1"/>
    <col min="8" max="8" width="12.140625" style="44" customWidth="1"/>
    <col min="9" max="9" width="16.85546875" bestFit="1" customWidth="1"/>
    <col min="10" max="15" width="10.7109375" customWidth="1"/>
  </cols>
  <sheetData>
    <row r="2" spans="1:9" ht="15" customHeight="1" x14ac:dyDescent="0.3">
      <c r="A2" s="426" t="s">
        <v>412</v>
      </c>
      <c r="B2" s="426"/>
      <c r="C2" s="426"/>
      <c r="D2" s="426"/>
      <c r="E2" s="426"/>
      <c r="F2" s="426"/>
      <c r="G2" s="426"/>
      <c r="H2" s="426"/>
      <c r="I2" s="197"/>
    </row>
    <row r="3" spans="1:9" ht="15" customHeight="1" x14ac:dyDescent="0.25">
      <c r="A3" s="465" t="s">
        <v>437</v>
      </c>
      <c r="B3" s="465"/>
      <c r="C3" s="465"/>
      <c r="D3" s="465"/>
      <c r="E3" s="465"/>
      <c r="F3" s="465"/>
      <c r="G3" s="465"/>
      <c r="H3" s="465"/>
      <c r="I3" s="200"/>
    </row>
    <row r="6" spans="1:9" ht="20.25" customHeight="1" x14ac:dyDescent="0.25">
      <c r="A6" s="448" t="s">
        <v>346</v>
      </c>
      <c r="B6" s="448"/>
      <c r="C6" s="448"/>
      <c r="D6" s="448"/>
      <c r="E6" s="448"/>
      <c r="F6" s="448"/>
      <c r="G6" s="448"/>
      <c r="H6" s="448"/>
    </row>
    <row r="7" spans="1:9" ht="18.75" customHeight="1" thickBot="1" x14ac:dyDescent="0.3"/>
    <row r="8" spans="1:9" ht="15" customHeight="1" x14ac:dyDescent="0.25">
      <c r="A8" s="451" t="s">
        <v>0</v>
      </c>
      <c r="B8" s="458" t="s">
        <v>291</v>
      </c>
      <c r="C8" s="458" t="s">
        <v>292</v>
      </c>
      <c r="D8" s="453" t="s">
        <v>1</v>
      </c>
      <c r="E8" s="455" t="s">
        <v>2</v>
      </c>
      <c r="F8" s="455"/>
      <c r="G8" s="455" t="s">
        <v>135</v>
      </c>
      <c r="H8" s="562"/>
    </row>
    <row r="9" spans="1:9" ht="35.25" customHeight="1" thickBot="1" x14ac:dyDescent="0.3">
      <c r="A9" s="563"/>
      <c r="B9" s="459"/>
      <c r="C9" s="459"/>
      <c r="D9" s="460"/>
      <c r="E9" s="164" t="s">
        <v>4</v>
      </c>
      <c r="F9" s="164" t="s">
        <v>5</v>
      </c>
      <c r="G9" s="164" t="s">
        <v>6</v>
      </c>
      <c r="H9" s="165" t="s">
        <v>7</v>
      </c>
    </row>
    <row r="10" spans="1:9" ht="32.25" customHeight="1" x14ac:dyDescent="0.25">
      <c r="A10" s="238" t="s">
        <v>256</v>
      </c>
      <c r="B10" s="555" t="s">
        <v>319</v>
      </c>
      <c r="C10" s="555" t="s">
        <v>320</v>
      </c>
      <c r="D10" s="290" t="s">
        <v>44</v>
      </c>
      <c r="E10" s="159">
        <v>1868130</v>
      </c>
      <c r="F10" s="159">
        <v>1820300</v>
      </c>
      <c r="G10" s="159">
        <v>1532267.29</v>
      </c>
      <c r="H10" s="160">
        <f>G10/F10</f>
        <v>0.84176635170026926</v>
      </c>
      <c r="I10" s="147"/>
    </row>
    <row r="11" spans="1:9" ht="36" customHeight="1" x14ac:dyDescent="0.25">
      <c r="A11" s="237" t="s">
        <v>257</v>
      </c>
      <c r="B11" s="561"/>
      <c r="C11" s="561"/>
      <c r="D11" s="296" t="s">
        <v>41</v>
      </c>
      <c r="E11" s="135">
        <v>1655850</v>
      </c>
      <c r="F11" s="135">
        <v>1557000</v>
      </c>
      <c r="G11" s="135">
        <v>1243000.03</v>
      </c>
      <c r="H11" s="153">
        <f>G11/F11</f>
        <v>0.79833014129736679</v>
      </c>
    </row>
    <row r="12" spans="1:9" ht="32.25" customHeight="1" thickBot="1" x14ac:dyDescent="0.3">
      <c r="A12" s="239" t="s">
        <v>258</v>
      </c>
      <c r="B12" s="554"/>
      <c r="C12" s="554"/>
      <c r="D12" s="297" t="s">
        <v>43</v>
      </c>
      <c r="E12" s="156">
        <v>806330</v>
      </c>
      <c r="F12" s="156">
        <v>798000</v>
      </c>
      <c r="G12" s="156">
        <v>637709.68999999994</v>
      </c>
      <c r="H12" s="157">
        <f>G12/F12</f>
        <v>0.7991349498746867</v>
      </c>
    </row>
    <row r="13" spans="1:9" ht="25.5" customHeight="1" thickBot="1" x14ac:dyDescent="0.3">
      <c r="A13" s="444" t="s">
        <v>23</v>
      </c>
      <c r="B13" s="445"/>
      <c r="C13" s="445"/>
      <c r="D13" s="446"/>
      <c r="E13" s="167">
        <f>SUM(E10:E12)</f>
        <v>4330310</v>
      </c>
      <c r="F13" s="167">
        <f t="shared" ref="F13:G13" si="0">SUM(F10:F12)</f>
        <v>4175300</v>
      </c>
      <c r="G13" s="167">
        <f t="shared" si="0"/>
        <v>3412977.0100000002</v>
      </c>
      <c r="H13" s="168">
        <f>+G13/F13</f>
        <v>0.81742078653030925</v>
      </c>
    </row>
    <row r="14" spans="1:9" x14ac:dyDescent="0.25">
      <c r="A14" s="86" t="s">
        <v>411</v>
      </c>
      <c r="C14" s="86"/>
      <c r="D14" s="1"/>
      <c r="E14" s="9"/>
      <c r="F14" s="9"/>
      <c r="G14" s="9"/>
      <c r="H14" s="48"/>
    </row>
    <row r="15" spans="1:9" x14ac:dyDescent="0.25">
      <c r="D15" s="1"/>
      <c r="E15" s="9"/>
      <c r="F15" s="9"/>
      <c r="G15" s="9"/>
      <c r="H15" s="48"/>
    </row>
    <row r="16" spans="1:9" x14ac:dyDescent="0.25">
      <c r="D16" s="1"/>
      <c r="E16" s="9"/>
      <c r="F16" s="9"/>
      <c r="G16" s="9"/>
      <c r="H16" s="48"/>
    </row>
    <row r="17" spans="4:8" ht="15.75" customHeight="1" x14ac:dyDescent="0.25">
      <c r="D17" s="1"/>
      <c r="E17" s="9"/>
      <c r="F17" s="9"/>
      <c r="G17" s="9"/>
      <c r="H17" s="48"/>
    </row>
    <row r="18" spans="4:8" ht="15.75" customHeight="1" x14ac:dyDescent="0.25"/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mergeCells count="12">
    <mergeCell ref="B10:B12"/>
    <mergeCell ref="C10:C12"/>
    <mergeCell ref="A13:D13"/>
    <mergeCell ref="A2:H2"/>
    <mergeCell ref="A3:H3"/>
    <mergeCell ref="G8:H8"/>
    <mergeCell ref="A8:A9"/>
    <mergeCell ref="D8:D9"/>
    <mergeCell ref="E8:F8"/>
    <mergeCell ref="A6:H6"/>
    <mergeCell ref="B8:B9"/>
    <mergeCell ref="C8:C9"/>
  </mergeCells>
  <printOptions horizontalCentered="1"/>
  <pageMargins left="0.31496062992125984" right="0.51181102362204722" top="0.98425196850393704" bottom="0.74803149606299213" header="0" footer="0"/>
  <pageSetup scale="7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>
    <tabColor theme="8" tint="0.39997558519241921"/>
  </sheetPr>
  <dimension ref="A1:K1004"/>
  <sheetViews>
    <sheetView showGridLines="0" topLeftCell="A9" zoomScaleNormal="100" zoomScaleSheetLayoutView="100" workbookViewId="0">
      <selection activeCell="A17" sqref="A17"/>
    </sheetView>
  </sheetViews>
  <sheetFormatPr baseColWidth="10" defaultColWidth="14.42578125" defaultRowHeight="15" customHeight="1" x14ac:dyDescent="0.25"/>
  <cols>
    <col min="1" max="1" width="33.7109375" customWidth="1"/>
    <col min="2" max="2" width="14.140625" customWidth="1"/>
    <col min="3" max="3" width="19.85546875" customWidth="1"/>
    <col min="4" max="4" width="53.85546875" customWidth="1"/>
    <col min="5" max="5" width="17" bestFit="1" customWidth="1"/>
    <col min="6" max="6" width="17.7109375" bestFit="1" customWidth="1"/>
    <col min="7" max="7" width="16.85546875" customWidth="1"/>
    <col min="8" max="8" width="13.140625" style="3" customWidth="1"/>
    <col min="9" max="9" width="10.7109375" customWidth="1"/>
  </cols>
  <sheetData>
    <row r="1" spans="1:11" s="132" customFormat="1" ht="15" customHeight="1" x14ac:dyDescent="0.25">
      <c r="H1" s="133"/>
    </row>
    <row r="2" spans="1:11" s="132" customFormat="1" ht="15" customHeight="1" x14ac:dyDescent="0.25">
      <c r="A2" s="426" t="s">
        <v>412</v>
      </c>
      <c r="B2" s="426"/>
      <c r="C2" s="426"/>
      <c r="D2" s="426"/>
      <c r="E2" s="426"/>
      <c r="F2" s="426"/>
      <c r="G2" s="426"/>
      <c r="H2" s="426"/>
    </row>
    <row r="3" spans="1:11" s="132" customFormat="1" ht="15" customHeight="1" x14ac:dyDescent="0.25">
      <c r="A3" s="465" t="s">
        <v>437</v>
      </c>
      <c r="B3" s="465"/>
      <c r="C3" s="465"/>
      <c r="D3" s="465"/>
      <c r="E3" s="465"/>
      <c r="F3" s="465"/>
      <c r="G3" s="465"/>
      <c r="H3" s="465"/>
    </row>
    <row r="4" spans="1:11" s="132" customFormat="1" x14ac:dyDescent="0.25">
      <c r="H4" s="133"/>
    </row>
    <row r="5" spans="1:11" s="132" customFormat="1" x14ac:dyDescent="0.25">
      <c r="H5" s="133"/>
    </row>
    <row r="6" spans="1:11" s="132" customFormat="1" ht="20.25" customHeight="1" x14ac:dyDescent="0.25">
      <c r="A6" s="428" t="s">
        <v>345</v>
      </c>
      <c r="B6" s="428"/>
      <c r="C6" s="428"/>
      <c r="D6" s="428"/>
      <c r="E6" s="428"/>
      <c r="F6" s="428"/>
      <c r="G6" s="428"/>
      <c r="H6" s="428"/>
    </row>
    <row r="7" spans="1:11" s="132" customFormat="1" ht="15.75" thickBot="1" x14ac:dyDescent="0.3">
      <c r="H7" s="133"/>
    </row>
    <row r="8" spans="1:11" s="132" customFormat="1" ht="15" customHeight="1" x14ac:dyDescent="0.25">
      <c r="A8" s="451" t="s">
        <v>0</v>
      </c>
      <c r="B8" s="458" t="s">
        <v>291</v>
      </c>
      <c r="C8" s="458" t="s">
        <v>292</v>
      </c>
      <c r="D8" s="453" t="s">
        <v>1</v>
      </c>
      <c r="E8" s="455" t="s">
        <v>2</v>
      </c>
      <c r="F8" s="455"/>
      <c r="G8" s="455" t="s">
        <v>135</v>
      </c>
      <c r="H8" s="562"/>
    </row>
    <row r="9" spans="1:11" ht="35.25" customHeight="1" thickBot="1" x14ac:dyDescent="0.3">
      <c r="A9" s="563"/>
      <c r="B9" s="459"/>
      <c r="C9" s="459"/>
      <c r="D9" s="460"/>
      <c r="E9" s="164" t="s">
        <v>4</v>
      </c>
      <c r="F9" s="164" t="s">
        <v>5</v>
      </c>
      <c r="G9" s="164" t="s">
        <v>6</v>
      </c>
      <c r="H9" s="165" t="s">
        <v>7</v>
      </c>
    </row>
    <row r="10" spans="1:11" ht="24.75" customHeight="1" x14ac:dyDescent="0.25">
      <c r="A10" s="228" t="s">
        <v>232</v>
      </c>
      <c r="B10" s="555" t="s">
        <v>321</v>
      </c>
      <c r="C10" s="555" t="s">
        <v>322</v>
      </c>
      <c r="D10" s="290" t="s">
        <v>285</v>
      </c>
      <c r="E10" s="159">
        <v>27073917</v>
      </c>
      <c r="F10" s="159">
        <v>24373592</v>
      </c>
      <c r="G10" s="159">
        <v>11449558.199999999</v>
      </c>
      <c r="H10" s="160">
        <f>G10/F10</f>
        <v>0.46975259945271913</v>
      </c>
    </row>
    <row r="11" spans="1:11" ht="36.75" customHeight="1" x14ac:dyDescent="0.25">
      <c r="A11" s="234" t="s">
        <v>233</v>
      </c>
      <c r="B11" s="561"/>
      <c r="C11" s="561"/>
      <c r="D11" s="296" t="s">
        <v>283</v>
      </c>
      <c r="E11" s="135">
        <v>4136281</v>
      </c>
      <c r="F11" s="135">
        <v>4109445</v>
      </c>
      <c r="G11" s="135">
        <v>1817528.17</v>
      </c>
      <c r="H11" s="153">
        <f t="shared" ref="H11:H15" si="0">G11/F11</f>
        <v>0.44228068997151682</v>
      </c>
      <c r="I11" s="8"/>
    </row>
    <row r="12" spans="1:11" ht="38.25" customHeight="1" x14ac:dyDescent="0.25">
      <c r="A12" s="210" t="s">
        <v>234</v>
      </c>
      <c r="B12" s="561"/>
      <c r="C12" s="561"/>
      <c r="D12" s="296" t="s">
        <v>235</v>
      </c>
      <c r="E12" s="151">
        <v>1354571</v>
      </c>
      <c r="F12" s="151">
        <v>1418180</v>
      </c>
      <c r="G12" s="135">
        <v>667629.01</v>
      </c>
      <c r="H12" s="153">
        <f t="shared" si="0"/>
        <v>0.47076464905724241</v>
      </c>
      <c r="I12" s="8"/>
      <c r="K12" s="150"/>
    </row>
    <row r="13" spans="1:11" ht="39" customHeight="1" x14ac:dyDescent="0.25">
      <c r="A13" s="210" t="s">
        <v>236</v>
      </c>
      <c r="B13" s="561"/>
      <c r="C13" s="561"/>
      <c r="D13" s="296" t="s">
        <v>237</v>
      </c>
      <c r="E13" s="151">
        <v>22430450</v>
      </c>
      <c r="F13" s="151">
        <v>22549225</v>
      </c>
      <c r="G13" s="135">
        <v>15674784.67</v>
      </c>
      <c r="H13" s="153">
        <f t="shared" si="0"/>
        <v>0.69513629271072508</v>
      </c>
      <c r="I13" s="8"/>
    </row>
    <row r="14" spans="1:11" ht="44.25" customHeight="1" x14ac:dyDescent="0.25">
      <c r="A14" s="210" t="s">
        <v>238</v>
      </c>
      <c r="B14" s="561"/>
      <c r="C14" s="561" t="s">
        <v>323</v>
      </c>
      <c r="D14" s="296" t="s">
        <v>286</v>
      </c>
      <c r="E14" s="151">
        <v>4637943</v>
      </c>
      <c r="F14" s="151">
        <v>3343723</v>
      </c>
      <c r="G14" s="135">
        <v>2993102.49</v>
      </c>
      <c r="H14" s="153">
        <f t="shared" si="0"/>
        <v>0.89514068300514138</v>
      </c>
      <c r="I14" s="8"/>
    </row>
    <row r="15" spans="1:11" ht="38.25" customHeight="1" thickBot="1" x14ac:dyDescent="0.3">
      <c r="A15" s="235" t="s">
        <v>239</v>
      </c>
      <c r="B15" s="554"/>
      <c r="C15" s="554"/>
      <c r="D15" s="297" t="s">
        <v>42</v>
      </c>
      <c r="E15" s="284">
        <v>58279569</v>
      </c>
      <c r="F15" s="284">
        <v>51642612</v>
      </c>
      <c r="G15" s="218">
        <v>36606287.619999997</v>
      </c>
      <c r="H15" s="157">
        <f t="shared" si="0"/>
        <v>0.70883880970234425</v>
      </c>
      <c r="I15" s="8"/>
    </row>
    <row r="16" spans="1:11" ht="17.25" customHeight="1" thickBot="1" x14ac:dyDescent="0.3">
      <c r="A16" s="444" t="s">
        <v>23</v>
      </c>
      <c r="B16" s="445"/>
      <c r="C16" s="445"/>
      <c r="D16" s="446"/>
      <c r="E16" s="236">
        <f>SUM(E10:E15)</f>
        <v>117912731</v>
      </c>
      <c r="F16" s="236">
        <f>SUM(F10:F15)</f>
        <v>107436777</v>
      </c>
      <c r="G16" s="236">
        <f>SUM(G10:G15)</f>
        <v>69208890.159999996</v>
      </c>
      <c r="H16" s="168">
        <f>+G16/F16</f>
        <v>0.64418248659860666</v>
      </c>
    </row>
    <row r="17" spans="1:8" x14ac:dyDescent="0.25">
      <c r="A17" s="233" t="s">
        <v>411</v>
      </c>
      <c r="B17" s="233"/>
      <c r="C17" s="233"/>
      <c r="D17" s="1"/>
      <c r="E17" s="12"/>
      <c r="F17" s="12"/>
      <c r="G17" s="12"/>
      <c r="H17" s="46"/>
    </row>
    <row r="18" spans="1:8" x14ac:dyDescent="0.25">
      <c r="D18" s="13"/>
      <c r="E18" s="10"/>
      <c r="F18" s="10"/>
      <c r="G18" s="10"/>
      <c r="H18" s="46"/>
    </row>
    <row r="19" spans="1:8" x14ac:dyDescent="0.25">
      <c r="D19" s="13"/>
      <c r="E19" s="12"/>
      <c r="F19" s="12"/>
      <c r="G19" s="12"/>
      <c r="H19" s="46"/>
    </row>
    <row r="20" spans="1:8" x14ac:dyDescent="0.25">
      <c r="D20" s="13"/>
      <c r="E20" s="10"/>
      <c r="F20" s="10"/>
      <c r="G20" s="10"/>
      <c r="H20" s="46"/>
    </row>
    <row r="21" spans="1:8" ht="18.75" x14ac:dyDescent="0.3">
      <c r="D21" s="13"/>
      <c r="E21" s="27"/>
      <c r="F21" s="27"/>
      <c r="G21" s="27"/>
      <c r="H21" s="46"/>
    </row>
    <row r="22" spans="1:8" ht="18.75" x14ac:dyDescent="0.3">
      <c r="D22" s="1"/>
      <c r="E22" s="23"/>
      <c r="F22" s="23"/>
      <c r="G22" s="23"/>
      <c r="H22" s="46"/>
    </row>
    <row r="23" spans="1:8" ht="18.75" x14ac:dyDescent="0.3">
      <c r="D23" s="1"/>
      <c r="E23" s="23"/>
      <c r="F23" s="23"/>
      <c r="G23" s="23"/>
      <c r="H23" s="46"/>
    </row>
    <row r="24" spans="1:8" ht="18.75" x14ac:dyDescent="0.3">
      <c r="D24" s="1"/>
      <c r="E24" s="23"/>
      <c r="F24" s="23"/>
      <c r="G24" s="23"/>
      <c r="H24" s="46"/>
    </row>
    <row r="25" spans="1:8" ht="15.75" customHeight="1" x14ac:dyDescent="0.3">
      <c r="D25" s="1"/>
      <c r="E25" s="23"/>
      <c r="F25" s="23"/>
      <c r="G25" s="23"/>
      <c r="H25" s="46"/>
    </row>
    <row r="26" spans="1:8" ht="15.75" customHeight="1" x14ac:dyDescent="0.3">
      <c r="E26" s="23"/>
      <c r="F26" s="23"/>
      <c r="G26" s="23"/>
    </row>
    <row r="27" spans="1:8" ht="15.75" customHeight="1" x14ac:dyDescent="0.3">
      <c r="E27" s="23"/>
      <c r="F27" s="23"/>
      <c r="G27" s="23"/>
    </row>
    <row r="28" spans="1:8" ht="15.75" customHeight="1" x14ac:dyDescent="0.3">
      <c r="E28" s="26"/>
      <c r="F28" s="26"/>
      <c r="G28" s="27"/>
    </row>
    <row r="29" spans="1:8" ht="15.75" customHeight="1" x14ac:dyDescent="0.3">
      <c r="E29" s="24"/>
      <c r="F29" s="24"/>
      <c r="G29" s="24"/>
    </row>
    <row r="30" spans="1:8" ht="15.75" customHeight="1" x14ac:dyDescent="0.3">
      <c r="E30" s="23"/>
      <c r="F30" s="23"/>
      <c r="G30" s="23"/>
    </row>
    <row r="31" spans="1:8" ht="15.75" customHeight="1" x14ac:dyDescent="0.3">
      <c r="E31" s="23"/>
      <c r="F31" s="23"/>
      <c r="G31" s="23"/>
    </row>
    <row r="32" spans="1:8" ht="15.75" customHeight="1" x14ac:dyDescent="0.3">
      <c r="E32" s="23"/>
      <c r="F32" s="23"/>
      <c r="G32" s="23"/>
    </row>
    <row r="33" spans="5:7" ht="15.75" customHeight="1" x14ac:dyDescent="0.3">
      <c r="E33" s="23"/>
      <c r="F33" s="23"/>
      <c r="G33" s="23"/>
    </row>
    <row r="34" spans="5:7" ht="15.75" customHeight="1" x14ac:dyDescent="0.3">
      <c r="E34" s="23"/>
      <c r="F34" s="23"/>
      <c r="G34" s="23"/>
    </row>
    <row r="35" spans="5:7" ht="15.75" customHeight="1" x14ac:dyDescent="0.3">
      <c r="E35" s="26"/>
      <c r="F35" s="26"/>
      <c r="G35" s="26"/>
    </row>
    <row r="36" spans="5:7" ht="15.75" customHeight="1" x14ac:dyDescent="0.3">
      <c r="E36" s="25"/>
      <c r="F36" s="25"/>
      <c r="G36" s="25"/>
    </row>
    <row r="37" spans="5:7" ht="15.75" customHeight="1" x14ac:dyDescent="0.3">
      <c r="E37" s="25"/>
      <c r="F37" s="25"/>
      <c r="G37" s="25"/>
    </row>
    <row r="38" spans="5:7" ht="15.75" customHeight="1" x14ac:dyDescent="0.25"/>
    <row r="39" spans="5:7" ht="15.75" customHeight="1" x14ac:dyDescent="0.25"/>
    <row r="40" spans="5:7" ht="15.75" customHeight="1" x14ac:dyDescent="0.25">
      <c r="E40" s="22"/>
      <c r="F40" s="22"/>
      <c r="G40" s="22"/>
    </row>
    <row r="41" spans="5:7" ht="15.75" customHeight="1" x14ac:dyDescent="0.25"/>
    <row r="42" spans="5:7" ht="15.75" customHeight="1" x14ac:dyDescent="0.25"/>
    <row r="43" spans="5:7" ht="15.75" customHeight="1" x14ac:dyDescent="0.25"/>
    <row r="44" spans="5:7" ht="15.75" customHeight="1" x14ac:dyDescent="0.25"/>
    <row r="45" spans="5:7" ht="15.75" customHeight="1" x14ac:dyDescent="0.25"/>
    <row r="46" spans="5:7" ht="15.75" customHeight="1" x14ac:dyDescent="0.25"/>
    <row r="47" spans="5:7" ht="15.75" customHeight="1" x14ac:dyDescent="0.25"/>
    <row r="48" spans="5:7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3">
    <mergeCell ref="A2:H2"/>
    <mergeCell ref="A3:H3"/>
    <mergeCell ref="A6:H6"/>
    <mergeCell ref="A16:D16"/>
    <mergeCell ref="D8:D9"/>
    <mergeCell ref="G8:H8"/>
    <mergeCell ref="E8:F8"/>
    <mergeCell ref="A8:A9"/>
    <mergeCell ref="B8:B9"/>
    <mergeCell ref="C8:C9"/>
    <mergeCell ref="B10:B15"/>
    <mergeCell ref="C10:C13"/>
    <mergeCell ref="C14:C15"/>
  </mergeCells>
  <pageMargins left="0.51181102362204722" right="0.31496062992125984" top="0.98425196850393704" bottom="0.74803149606299213" header="0" footer="0"/>
  <pageSetup scale="69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tabColor theme="8" tint="0.39997558519241921"/>
  </sheetPr>
  <dimension ref="A2:H1004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14.42578125" customWidth="1"/>
    <col min="3" max="3" width="17" customWidth="1"/>
    <col min="4" max="4" width="48.7109375" customWidth="1"/>
    <col min="5" max="6" width="17" bestFit="1" customWidth="1"/>
    <col min="7" max="7" width="18.42578125" bestFit="1" customWidth="1"/>
    <col min="8" max="8" width="14.28515625" style="44" customWidth="1"/>
    <col min="9" max="14" width="10.7109375" customWidth="1"/>
  </cols>
  <sheetData>
    <row r="2" spans="1:8" ht="15" customHeight="1" x14ac:dyDescent="0.25">
      <c r="A2" s="426" t="s">
        <v>412</v>
      </c>
      <c r="B2" s="426"/>
      <c r="C2" s="426"/>
      <c r="D2" s="426"/>
      <c r="E2" s="426"/>
      <c r="F2" s="426"/>
      <c r="G2" s="426"/>
      <c r="H2" s="426"/>
    </row>
    <row r="3" spans="1:8" ht="15" customHeight="1" x14ac:dyDescent="0.25">
      <c r="A3" s="465" t="s">
        <v>437</v>
      </c>
      <c r="B3" s="465"/>
      <c r="C3" s="465"/>
      <c r="D3" s="465"/>
      <c r="E3" s="465"/>
      <c r="F3" s="465"/>
      <c r="G3" s="465"/>
      <c r="H3" s="465"/>
    </row>
    <row r="6" spans="1:8" ht="18" customHeight="1" x14ac:dyDescent="0.25">
      <c r="A6" s="448" t="s">
        <v>348</v>
      </c>
      <c r="B6" s="448"/>
      <c r="C6" s="448"/>
      <c r="D6" s="448"/>
      <c r="E6" s="448"/>
      <c r="F6" s="448"/>
      <c r="G6" s="448"/>
      <c r="H6" s="448"/>
    </row>
    <row r="7" spans="1:8" ht="15.75" thickBot="1" x14ac:dyDescent="0.3"/>
    <row r="8" spans="1:8" ht="15.75" x14ac:dyDescent="0.25">
      <c r="A8" s="451" t="s">
        <v>0</v>
      </c>
      <c r="B8" s="564" t="s">
        <v>291</v>
      </c>
      <c r="C8" s="564" t="s">
        <v>292</v>
      </c>
      <c r="D8" s="453" t="s">
        <v>1</v>
      </c>
      <c r="E8" s="455" t="s">
        <v>2</v>
      </c>
      <c r="F8" s="455"/>
      <c r="G8" s="455" t="s">
        <v>135</v>
      </c>
      <c r="H8" s="562"/>
    </row>
    <row r="9" spans="1:8" ht="35.25" customHeight="1" thickBot="1" x14ac:dyDescent="0.3">
      <c r="A9" s="563"/>
      <c r="B9" s="565"/>
      <c r="C9" s="565"/>
      <c r="D9" s="460"/>
      <c r="E9" s="164" t="s">
        <v>4</v>
      </c>
      <c r="F9" s="164" t="s">
        <v>5</v>
      </c>
      <c r="G9" s="164" t="s">
        <v>6</v>
      </c>
      <c r="H9" s="165" t="s">
        <v>7</v>
      </c>
    </row>
    <row r="10" spans="1:8" ht="24" customHeight="1" x14ac:dyDescent="0.25">
      <c r="A10" s="201" t="s">
        <v>240</v>
      </c>
      <c r="B10" s="566" t="s">
        <v>324</v>
      </c>
      <c r="C10" s="566" t="s">
        <v>298</v>
      </c>
      <c r="D10" s="292" t="s">
        <v>241</v>
      </c>
      <c r="E10" s="159">
        <v>127155600</v>
      </c>
      <c r="F10" s="159">
        <v>131593290</v>
      </c>
      <c r="G10" s="158">
        <v>104785340.26000001</v>
      </c>
      <c r="H10" s="160">
        <f>G10/F10</f>
        <v>0.79628178807597261</v>
      </c>
    </row>
    <row r="11" spans="1:8" ht="24" customHeight="1" x14ac:dyDescent="0.25">
      <c r="A11" s="202" t="s">
        <v>242</v>
      </c>
      <c r="B11" s="475"/>
      <c r="C11" s="475"/>
      <c r="D11" s="294" t="s">
        <v>243</v>
      </c>
      <c r="E11" s="135">
        <v>16681900</v>
      </c>
      <c r="F11" s="135">
        <v>14217750</v>
      </c>
      <c r="G11" s="161">
        <v>9851481.4800000004</v>
      </c>
      <c r="H11" s="153">
        <f t="shared" ref="H11:H12" si="0">G11/F11</f>
        <v>0.69290017618821542</v>
      </c>
    </row>
    <row r="12" spans="1:8" ht="27" customHeight="1" thickBot="1" x14ac:dyDescent="0.3">
      <c r="A12" s="205" t="s">
        <v>244</v>
      </c>
      <c r="B12" s="477"/>
      <c r="C12" s="477"/>
      <c r="D12" s="291" t="s">
        <v>245</v>
      </c>
      <c r="E12" s="156">
        <v>39643581</v>
      </c>
      <c r="F12" s="156">
        <v>42247102</v>
      </c>
      <c r="G12" s="166">
        <v>21910194.16</v>
      </c>
      <c r="H12" s="157">
        <f t="shared" si="0"/>
        <v>0.51862005019894619</v>
      </c>
    </row>
    <row r="13" spans="1:8" ht="26.25" customHeight="1" thickBot="1" x14ac:dyDescent="0.3">
      <c r="A13" s="444" t="s">
        <v>23</v>
      </c>
      <c r="B13" s="445"/>
      <c r="C13" s="445"/>
      <c r="D13" s="446"/>
      <c r="E13" s="167">
        <f>SUM(E10:E12)</f>
        <v>183481081</v>
      </c>
      <c r="F13" s="167">
        <f t="shared" ref="F13:G13" si="1">SUM(F10:F12)</f>
        <v>188058142</v>
      </c>
      <c r="G13" s="167">
        <f t="shared" si="1"/>
        <v>136547015.90000001</v>
      </c>
      <c r="H13" s="168">
        <f>G13/F13</f>
        <v>0.72608935964070098</v>
      </c>
    </row>
    <row r="14" spans="1:8" x14ac:dyDescent="0.25">
      <c r="A14" s="86" t="s">
        <v>411</v>
      </c>
      <c r="B14" s="86"/>
      <c r="C14" s="86"/>
      <c r="D14" s="1"/>
      <c r="E14" s="9"/>
      <c r="F14" s="9"/>
      <c r="G14" s="9"/>
      <c r="H14" s="48"/>
    </row>
    <row r="15" spans="1:8" ht="15.75" x14ac:dyDescent="0.25">
      <c r="D15" s="1"/>
      <c r="E15" s="14"/>
      <c r="F15" s="14"/>
      <c r="G15" s="14"/>
      <c r="H15" s="47"/>
    </row>
    <row r="16" spans="1:8" x14ac:dyDescent="0.25">
      <c r="D16" s="1"/>
      <c r="E16" s="2"/>
      <c r="F16" s="2"/>
      <c r="G16" s="2"/>
      <c r="H16" s="46"/>
    </row>
    <row r="17" spans="4:8" x14ac:dyDescent="0.25">
      <c r="D17" s="1"/>
      <c r="E17" s="2"/>
      <c r="F17" s="2"/>
      <c r="G17" s="2"/>
      <c r="H17" s="46"/>
    </row>
    <row r="18" spans="4:8" x14ac:dyDescent="0.25">
      <c r="D18" s="1"/>
      <c r="E18" s="9"/>
      <c r="F18" s="9"/>
      <c r="G18" s="9"/>
      <c r="H18" s="48"/>
    </row>
    <row r="19" spans="4:8" x14ac:dyDescent="0.25">
      <c r="D19" s="1"/>
      <c r="E19" s="9"/>
      <c r="F19" s="9"/>
      <c r="G19" s="9"/>
      <c r="H19" s="48"/>
    </row>
    <row r="20" spans="4:8" x14ac:dyDescent="0.25">
      <c r="D20" s="1"/>
      <c r="E20" s="9"/>
      <c r="F20" s="9"/>
      <c r="G20" s="9"/>
      <c r="H20" s="48"/>
    </row>
    <row r="21" spans="4:8" x14ac:dyDescent="0.25">
      <c r="D21" s="1"/>
      <c r="E21" s="9"/>
      <c r="F21" s="9"/>
      <c r="G21" s="9"/>
      <c r="H21" s="48"/>
    </row>
    <row r="22" spans="4:8" x14ac:dyDescent="0.25">
      <c r="D22" s="1"/>
      <c r="E22" s="9"/>
      <c r="F22" s="9"/>
      <c r="G22" s="9"/>
      <c r="H22" s="48"/>
    </row>
    <row r="23" spans="4:8" x14ac:dyDescent="0.25">
      <c r="D23" s="1"/>
      <c r="E23" s="9"/>
      <c r="F23" s="9"/>
      <c r="G23" s="9"/>
      <c r="H23" s="48"/>
    </row>
    <row r="24" spans="4:8" x14ac:dyDescent="0.25">
      <c r="D24" s="1"/>
      <c r="E24" s="9"/>
      <c r="F24" s="9"/>
      <c r="G24" s="9"/>
      <c r="H24" s="48"/>
    </row>
    <row r="25" spans="4:8" ht="15.75" customHeight="1" x14ac:dyDescent="0.25">
      <c r="D25" s="1"/>
      <c r="E25" s="9"/>
      <c r="F25" s="9"/>
      <c r="G25" s="9"/>
      <c r="H25" s="48"/>
    </row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2">
    <mergeCell ref="B10:B12"/>
    <mergeCell ref="C10:C12"/>
    <mergeCell ref="A13:D13"/>
    <mergeCell ref="E8:F8"/>
    <mergeCell ref="G8:H8"/>
    <mergeCell ref="D8:D9"/>
    <mergeCell ref="A8:A9"/>
    <mergeCell ref="A2:H2"/>
    <mergeCell ref="A3:H3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>
    <tabColor theme="8" tint="0.39997558519241921"/>
  </sheetPr>
  <dimension ref="A2:O978"/>
  <sheetViews>
    <sheetView showGridLines="0" topLeftCell="A8" zoomScaleNormal="100" workbookViewId="0"/>
  </sheetViews>
  <sheetFormatPr baseColWidth="10" defaultColWidth="14.42578125" defaultRowHeight="15" customHeight="1" x14ac:dyDescent="0.25"/>
  <cols>
    <col min="1" max="1" width="33.42578125" customWidth="1"/>
    <col min="2" max="2" width="14.5703125" customWidth="1"/>
    <col min="3" max="3" width="20.7109375" customWidth="1"/>
    <col min="4" max="4" width="48.28515625" customWidth="1"/>
    <col min="5" max="5" width="15.7109375" bestFit="1" customWidth="1"/>
    <col min="6" max="6" width="17.28515625" bestFit="1" customWidth="1"/>
    <col min="7" max="7" width="18.140625" customWidth="1"/>
    <col min="8" max="8" width="12.5703125" style="44" customWidth="1"/>
    <col min="9" max="15" width="10.7109375" customWidth="1"/>
  </cols>
  <sheetData>
    <row r="2" spans="1:15" ht="15" customHeight="1" x14ac:dyDescent="0.25">
      <c r="A2" s="464" t="s">
        <v>412</v>
      </c>
      <c r="B2" s="464"/>
      <c r="C2" s="464"/>
      <c r="D2" s="464"/>
      <c r="E2" s="464"/>
      <c r="F2" s="464"/>
      <c r="G2" s="464"/>
      <c r="H2" s="464"/>
    </row>
    <row r="3" spans="1:15" ht="15" customHeight="1" x14ac:dyDescent="0.25">
      <c r="A3" s="465" t="s">
        <v>437</v>
      </c>
      <c r="B3" s="465"/>
      <c r="C3" s="465"/>
      <c r="D3" s="465"/>
      <c r="E3" s="465"/>
      <c r="F3" s="465"/>
      <c r="G3" s="465"/>
      <c r="H3" s="465"/>
    </row>
    <row r="6" spans="1:15" ht="20.25" customHeight="1" x14ac:dyDescent="0.25">
      <c r="A6" s="448" t="s">
        <v>347</v>
      </c>
      <c r="B6" s="448"/>
      <c r="C6" s="448"/>
      <c r="D6" s="448"/>
      <c r="E6" s="448"/>
      <c r="F6" s="448"/>
      <c r="G6" s="448"/>
      <c r="H6" s="448"/>
    </row>
    <row r="7" spans="1:15" ht="15.75" thickBot="1" x14ac:dyDescent="0.3"/>
    <row r="8" spans="1:15" ht="15.75" x14ac:dyDescent="0.25">
      <c r="A8" s="451" t="s">
        <v>0</v>
      </c>
      <c r="B8" s="564" t="s">
        <v>291</v>
      </c>
      <c r="C8" s="564" t="s">
        <v>292</v>
      </c>
      <c r="D8" s="453" t="s">
        <v>1</v>
      </c>
      <c r="E8" s="455" t="s">
        <v>2</v>
      </c>
      <c r="F8" s="455"/>
      <c r="G8" s="455" t="s">
        <v>135</v>
      </c>
      <c r="H8" s="562"/>
    </row>
    <row r="9" spans="1:15" ht="35.25" customHeight="1" thickBot="1" x14ac:dyDescent="0.3">
      <c r="A9" s="563"/>
      <c r="B9" s="565"/>
      <c r="C9" s="565"/>
      <c r="D9" s="454"/>
      <c r="E9" s="164" t="s">
        <v>4</v>
      </c>
      <c r="F9" s="164" t="s">
        <v>5</v>
      </c>
      <c r="G9" s="164" t="s">
        <v>6</v>
      </c>
      <c r="H9" s="165" t="s">
        <v>7</v>
      </c>
    </row>
    <row r="10" spans="1:15" ht="23.25" customHeight="1" x14ac:dyDescent="0.25">
      <c r="A10" s="201" t="s">
        <v>269</v>
      </c>
      <c r="B10" s="566" t="s">
        <v>325</v>
      </c>
      <c r="C10" s="566" t="s">
        <v>298</v>
      </c>
      <c r="D10" s="295" t="s">
        <v>44</v>
      </c>
      <c r="E10" s="159">
        <v>20925611</v>
      </c>
      <c r="F10" s="159">
        <v>17639171</v>
      </c>
      <c r="G10" s="159">
        <v>11178061.16</v>
      </c>
      <c r="H10" s="160">
        <f t="shared" ref="H10:H14" si="0">G10/F10</f>
        <v>0.6337067178497221</v>
      </c>
    </row>
    <row r="11" spans="1:15" ht="47.25" x14ac:dyDescent="0.25">
      <c r="A11" s="202" t="s">
        <v>268</v>
      </c>
      <c r="B11" s="475"/>
      <c r="C11" s="475"/>
      <c r="D11" s="296" t="s">
        <v>259</v>
      </c>
      <c r="E11" s="135">
        <v>1631750</v>
      </c>
      <c r="F11" s="135">
        <v>2053673</v>
      </c>
      <c r="G11" s="135">
        <v>1612812.69</v>
      </c>
      <c r="H11" s="160">
        <f t="shared" si="0"/>
        <v>0.78533081459414422</v>
      </c>
    </row>
    <row r="12" spans="1:15" ht="37.5" customHeight="1" x14ac:dyDescent="0.25">
      <c r="A12" s="202" t="s">
        <v>270</v>
      </c>
      <c r="B12" s="475"/>
      <c r="C12" s="475"/>
      <c r="D12" s="296" t="s">
        <v>260</v>
      </c>
      <c r="E12" s="135">
        <v>8465345</v>
      </c>
      <c r="F12" s="135">
        <v>9207679</v>
      </c>
      <c r="G12" s="135">
        <v>7080053.21</v>
      </c>
      <c r="H12" s="153">
        <f t="shared" si="0"/>
        <v>0.76892919594612275</v>
      </c>
    </row>
    <row r="13" spans="1:15" ht="36" customHeight="1" x14ac:dyDescent="0.25">
      <c r="A13" s="202" t="s">
        <v>271</v>
      </c>
      <c r="B13" s="475"/>
      <c r="C13" s="475"/>
      <c r="D13" s="296" t="s">
        <v>261</v>
      </c>
      <c r="E13" s="135">
        <v>2465994</v>
      </c>
      <c r="F13" s="135">
        <v>2251811</v>
      </c>
      <c r="G13" s="135">
        <v>1528712.24</v>
      </c>
      <c r="H13" s="153">
        <f t="shared" si="0"/>
        <v>0.67888123825667424</v>
      </c>
    </row>
    <row r="14" spans="1:15" ht="38.25" customHeight="1" thickBot="1" x14ac:dyDescent="0.3">
      <c r="A14" s="202" t="s">
        <v>272</v>
      </c>
      <c r="B14" s="475"/>
      <c r="C14" s="475"/>
      <c r="D14" s="296" t="s">
        <v>177</v>
      </c>
      <c r="E14" s="135">
        <v>31569300</v>
      </c>
      <c r="F14" s="135">
        <v>35584576</v>
      </c>
      <c r="G14" s="135">
        <v>28332266.66</v>
      </c>
      <c r="H14" s="153">
        <f t="shared" si="0"/>
        <v>0.79619514533487767</v>
      </c>
      <c r="I14" s="1"/>
      <c r="J14" s="1"/>
      <c r="K14" s="1"/>
      <c r="L14" s="1"/>
      <c r="M14" s="1"/>
      <c r="N14" s="1"/>
      <c r="O14" s="1"/>
    </row>
    <row r="15" spans="1:15" ht="20.25" customHeight="1" thickBot="1" x14ac:dyDescent="0.3">
      <c r="A15" s="567" t="s">
        <v>23</v>
      </c>
      <c r="B15" s="568"/>
      <c r="C15" s="568"/>
      <c r="D15" s="568"/>
      <c r="E15" s="167">
        <f>SUM(E10:E14)</f>
        <v>65058000</v>
      </c>
      <c r="F15" s="167">
        <f>SUM(F10:F14)</f>
        <v>66736910</v>
      </c>
      <c r="G15" s="167">
        <f>SUM(G10:G14)</f>
        <v>49731905.959999993</v>
      </c>
      <c r="H15" s="168">
        <f>+G15/F15</f>
        <v>0.74519341635685554</v>
      </c>
    </row>
    <row r="16" spans="1:15" ht="13.5" customHeight="1" x14ac:dyDescent="0.25">
      <c r="A16" s="86" t="s">
        <v>411</v>
      </c>
      <c r="C16" s="86"/>
      <c r="D16" s="1"/>
      <c r="E16" s="9"/>
      <c r="F16" s="9"/>
      <c r="G16" s="9"/>
      <c r="H16" s="48"/>
    </row>
    <row r="17" spans="4:8" ht="33.75" customHeight="1" x14ac:dyDescent="0.25">
      <c r="D17" s="1"/>
      <c r="E17" s="5"/>
      <c r="F17" s="5"/>
      <c r="G17" s="5"/>
      <c r="H17" s="45"/>
    </row>
    <row r="18" spans="4:8" ht="15.75" customHeight="1" x14ac:dyDescent="0.25">
      <c r="D18" s="1"/>
      <c r="E18" s="9"/>
      <c r="F18" s="9"/>
      <c r="G18" s="9"/>
      <c r="H18" s="48"/>
    </row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</sheetData>
  <mergeCells count="12">
    <mergeCell ref="A2:H2"/>
    <mergeCell ref="A3:H3"/>
    <mergeCell ref="A15:D15"/>
    <mergeCell ref="A6:H6"/>
    <mergeCell ref="D8:D9"/>
    <mergeCell ref="A8:A9"/>
    <mergeCell ref="E8:F8"/>
    <mergeCell ref="G8:H8"/>
    <mergeCell ref="B8:B9"/>
    <mergeCell ref="C8:C9"/>
    <mergeCell ref="B10:B14"/>
    <mergeCell ref="C10:C14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>
    <tabColor rgb="FF1E4E79"/>
  </sheetPr>
  <dimension ref="A2:R997"/>
  <sheetViews>
    <sheetView showGridLines="0" topLeftCell="A6" zoomScaleNormal="100" zoomScaleSheetLayoutView="100" workbookViewId="0">
      <selection activeCell="H17" sqref="H17"/>
    </sheetView>
  </sheetViews>
  <sheetFormatPr baseColWidth="10" defaultColWidth="14.42578125" defaultRowHeight="15" customHeight="1" x14ac:dyDescent="0.25"/>
  <cols>
    <col min="1" max="1" width="33.7109375" customWidth="1"/>
    <col min="2" max="2" width="16.42578125" customWidth="1"/>
    <col min="3" max="3" width="16.7109375" bestFit="1" customWidth="1"/>
    <col min="4" max="4" width="56.85546875" customWidth="1"/>
    <col min="5" max="5" width="16.85546875" customWidth="1"/>
    <col min="6" max="6" width="15.7109375" bestFit="1" customWidth="1"/>
    <col min="7" max="7" width="17" bestFit="1" customWidth="1"/>
    <col min="8" max="8" width="12.7109375" style="44" customWidth="1"/>
    <col min="9" max="18" width="10.7109375" customWidth="1"/>
  </cols>
  <sheetData>
    <row r="2" spans="1:18" ht="15" customHeight="1" x14ac:dyDescent="0.25">
      <c r="A2" s="464" t="s">
        <v>412</v>
      </c>
      <c r="B2" s="464"/>
      <c r="C2" s="464"/>
      <c r="D2" s="464"/>
      <c r="E2" s="464"/>
      <c r="F2" s="464"/>
      <c r="G2" s="464"/>
      <c r="H2" s="464"/>
    </row>
    <row r="3" spans="1:18" ht="15" customHeight="1" x14ac:dyDescent="0.25">
      <c r="A3" s="465" t="s">
        <v>437</v>
      </c>
      <c r="B3" s="465"/>
      <c r="C3" s="465"/>
      <c r="D3" s="465"/>
      <c r="E3" s="465"/>
      <c r="F3" s="465"/>
      <c r="G3" s="465"/>
      <c r="H3" s="465"/>
    </row>
    <row r="6" spans="1:18" ht="16.5" customHeight="1" x14ac:dyDescent="0.25">
      <c r="A6" s="448" t="s">
        <v>333</v>
      </c>
      <c r="B6" s="448"/>
      <c r="C6" s="448"/>
      <c r="D6" s="448"/>
      <c r="E6" s="448"/>
      <c r="F6" s="448"/>
      <c r="G6" s="448"/>
      <c r="H6" s="448"/>
    </row>
    <row r="7" spans="1:18" ht="15.75" thickBot="1" x14ac:dyDescent="0.3"/>
    <row r="8" spans="1:18" ht="20.25" customHeight="1" x14ac:dyDescent="0.25">
      <c r="A8" s="576" t="s">
        <v>0</v>
      </c>
      <c r="B8" s="578" t="s">
        <v>291</v>
      </c>
      <c r="C8" s="578" t="s">
        <v>292</v>
      </c>
      <c r="D8" s="572" t="s">
        <v>1</v>
      </c>
      <c r="E8" s="574" t="s">
        <v>2</v>
      </c>
      <c r="F8" s="472"/>
      <c r="G8" s="574" t="s">
        <v>135</v>
      </c>
      <c r="H8" s="575"/>
    </row>
    <row r="9" spans="1:18" ht="38.25" customHeight="1" thickBot="1" x14ac:dyDescent="0.3">
      <c r="A9" s="577"/>
      <c r="B9" s="579"/>
      <c r="C9" s="579"/>
      <c r="D9" s="573"/>
      <c r="E9" s="116" t="s">
        <v>4</v>
      </c>
      <c r="F9" s="116" t="s">
        <v>5</v>
      </c>
      <c r="G9" s="116" t="s">
        <v>6</v>
      </c>
      <c r="H9" s="128" t="s">
        <v>7</v>
      </c>
    </row>
    <row r="10" spans="1:18" ht="29.45" customHeight="1" x14ac:dyDescent="0.25">
      <c r="A10" s="207" t="s">
        <v>250</v>
      </c>
      <c r="B10" s="474" t="s">
        <v>326</v>
      </c>
      <c r="C10" s="474" t="s">
        <v>298</v>
      </c>
      <c r="D10" s="293" t="s">
        <v>185</v>
      </c>
      <c r="E10" s="208">
        <v>20885558</v>
      </c>
      <c r="F10" s="208">
        <v>20843604</v>
      </c>
      <c r="G10" s="208">
        <v>16253726.470000001</v>
      </c>
      <c r="H10" s="209">
        <f t="shared" ref="H10:H14" si="0">G10/F10</f>
        <v>0.77979443814035232</v>
      </c>
    </row>
    <row r="11" spans="1:18" ht="29.45" customHeight="1" x14ac:dyDescent="0.25">
      <c r="A11" s="202" t="s">
        <v>249</v>
      </c>
      <c r="B11" s="475"/>
      <c r="C11" s="475"/>
      <c r="D11" s="294" t="s">
        <v>278</v>
      </c>
      <c r="E11" s="135">
        <v>6362794</v>
      </c>
      <c r="F11" s="135">
        <v>7444155</v>
      </c>
      <c r="G11" s="135">
        <v>5570347.5199999996</v>
      </c>
      <c r="H11" s="153">
        <f t="shared" si="0"/>
        <v>0.74828473077199487</v>
      </c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ht="29.45" customHeight="1" x14ac:dyDescent="0.25">
      <c r="A12" s="202" t="s">
        <v>251</v>
      </c>
      <c r="B12" s="475"/>
      <c r="C12" s="475"/>
      <c r="D12" s="294" t="s">
        <v>393</v>
      </c>
      <c r="E12" s="135">
        <v>2977021</v>
      </c>
      <c r="F12" s="135">
        <v>2028166</v>
      </c>
      <c r="G12" s="135">
        <v>1629085.45</v>
      </c>
      <c r="H12" s="153">
        <f t="shared" si="0"/>
        <v>0.80323082528747647</v>
      </c>
    </row>
    <row r="13" spans="1:18" ht="29.45" customHeight="1" x14ac:dyDescent="0.25">
      <c r="A13" s="202" t="s">
        <v>252</v>
      </c>
      <c r="B13" s="475"/>
      <c r="C13" s="475"/>
      <c r="D13" s="294" t="s">
        <v>178</v>
      </c>
      <c r="E13" s="135">
        <v>2224652</v>
      </c>
      <c r="F13" s="135">
        <v>2178175</v>
      </c>
      <c r="G13" s="135">
        <v>1693654.4</v>
      </c>
      <c r="H13" s="153">
        <f t="shared" si="0"/>
        <v>0.77755662423818095</v>
      </c>
    </row>
    <row r="14" spans="1:18" ht="29.45" customHeight="1" thickBot="1" x14ac:dyDescent="0.3">
      <c r="A14" s="204" t="s">
        <v>253</v>
      </c>
      <c r="B14" s="476"/>
      <c r="C14" s="476"/>
      <c r="D14" s="289" t="s">
        <v>186</v>
      </c>
      <c r="E14" s="146">
        <v>549975</v>
      </c>
      <c r="F14" s="146">
        <v>505900</v>
      </c>
      <c r="G14" s="146">
        <v>415203.5</v>
      </c>
      <c r="H14" s="162">
        <f t="shared" si="0"/>
        <v>0.8207224747973908</v>
      </c>
    </row>
    <row r="15" spans="1:18" ht="24.6" customHeight="1" thickBot="1" x14ac:dyDescent="0.3">
      <c r="A15" s="569" t="s">
        <v>23</v>
      </c>
      <c r="B15" s="570"/>
      <c r="C15" s="570"/>
      <c r="D15" s="571"/>
      <c r="E15" s="142">
        <f>SUM(E10:E14)</f>
        <v>33000000</v>
      </c>
      <c r="F15" s="142">
        <f t="shared" ref="F15:G15" si="1">SUM(F10:F14)</f>
        <v>33000000</v>
      </c>
      <c r="G15" s="142">
        <f t="shared" si="1"/>
        <v>25562017.34</v>
      </c>
      <c r="H15" s="169">
        <f>G15/F15</f>
        <v>0.77460658606060606</v>
      </c>
    </row>
    <row r="16" spans="1:18" x14ac:dyDescent="0.25">
      <c r="A16" s="199" t="s">
        <v>411</v>
      </c>
      <c r="C16" s="199"/>
      <c r="D16" s="199"/>
      <c r="E16" s="129"/>
      <c r="F16" s="129"/>
      <c r="G16" s="130"/>
      <c r="H16" s="131"/>
    </row>
    <row r="17" spans="4:8" ht="15.75" x14ac:dyDescent="0.25">
      <c r="D17" s="1"/>
      <c r="E17" s="15"/>
      <c r="F17" s="15"/>
      <c r="G17" s="15"/>
      <c r="H17" s="49"/>
    </row>
    <row r="18" spans="4:8" ht="15.75" customHeight="1" x14ac:dyDescent="0.25">
      <c r="D18" s="1"/>
      <c r="E18" s="9"/>
      <c r="F18" s="9"/>
      <c r="H18" s="48"/>
    </row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</sheetData>
  <mergeCells count="12">
    <mergeCell ref="A2:H2"/>
    <mergeCell ref="A3:H3"/>
    <mergeCell ref="A15:D15"/>
    <mergeCell ref="A6:H6"/>
    <mergeCell ref="D8:D9"/>
    <mergeCell ref="G8:H8"/>
    <mergeCell ref="E8:F8"/>
    <mergeCell ref="A8:A9"/>
    <mergeCell ref="B8:B9"/>
    <mergeCell ref="C8:C9"/>
    <mergeCell ref="B10:B14"/>
    <mergeCell ref="C10:C14"/>
  </mergeCells>
  <pageMargins left="0.51181102362204722" right="0.31496062992125984" top="0.98425196850393704" bottom="0.74803149606299213" header="0" footer="0"/>
  <pageSetup scale="69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tabColor rgb="FF1E4E79"/>
  </sheetPr>
  <dimension ref="A2:H959"/>
  <sheetViews>
    <sheetView showGridLines="0" topLeftCell="A4" zoomScaleNormal="100" workbookViewId="0">
      <selection activeCell="D15" sqref="D15"/>
    </sheetView>
  </sheetViews>
  <sheetFormatPr baseColWidth="10" defaultColWidth="14.42578125" defaultRowHeight="15" customHeight="1" x14ac:dyDescent="0.25"/>
  <cols>
    <col min="1" max="1" width="33.28515625" bestFit="1" customWidth="1"/>
    <col min="2" max="2" width="24.85546875" customWidth="1"/>
    <col min="3" max="3" width="16.7109375" bestFit="1" customWidth="1"/>
    <col min="4" max="4" width="44.85546875" customWidth="1"/>
    <col min="5" max="6" width="17.28515625" bestFit="1" customWidth="1"/>
    <col min="7" max="7" width="17" customWidth="1"/>
    <col min="8" max="8" width="12.28515625" style="44" customWidth="1"/>
    <col min="9" max="11" width="10.7109375" customWidth="1"/>
  </cols>
  <sheetData>
    <row r="2" spans="1:8" ht="15" customHeight="1" x14ac:dyDescent="0.25">
      <c r="A2" s="426" t="s">
        <v>412</v>
      </c>
      <c r="B2" s="426"/>
      <c r="C2" s="426"/>
      <c r="D2" s="426"/>
      <c r="E2" s="426"/>
      <c r="F2" s="426"/>
      <c r="G2" s="426"/>
      <c r="H2" s="426"/>
    </row>
    <row r="3" spans="1:8" ht="15" customHeight="1" x14ac:dyDescent="0.25">
      <c r="A3" s="465" t="s">
        <v>437</v>
      </c>
      <c r="B3" s="465"/>
      <c r="C3" s="465"/>
      <c r="D3" s="465"/>
      <c r="E3" s="465"/>
      <c r="F3" s="465"/>
      <c r="G3" s="465"/>
      <c r="H3" s="465"/>
    </row>
    <row r="6" spans="1:8" ht="17.25" customHeight="1" x14ac:dyDescent="0.25">
      <c r="A6" s="448" t="s">
        <v>334</v>
      </c>
      <c r="B6" s="448"/>
      <c r="C6" s="448"/>
      <c r="D6" s="448"/>
      <c r="E6" s="448"/>
      <c r="F6" s="448"/>
      <c r="G6" s="448"/>
      <c r="H6" s="448"/>
    </row>
    <row r="7" spans="1:8" ht="15.75" thickBot="1" x14ac:dyDescent="0.3"/>
    <row r="8" spans="1:8" ht="21" customHeight="1" x14ac:dyDescent="0.25">
      <c r="A8" s="581" t="s">
        <v>0</v>
      </c>
      <c r="B8" s="586" t="s">
        <v>291</v>
      </c>
      <c r="C8" s="586" t="s">
        <v>292</v>
      </c>
      <c r="D8" s="584" t="s">
        <v>364</v>
      </c>
      <c r="E8" s="470" t="s">
        <v>2</v>
      </c>
      <c r="F8" s="583"/>
      <c r="G8" s="470" t="s">
        <v>135</v>
      </c>
      <c r="H8" s="580"/>
    </row>
    <row r="9" spans="1:8" ht="30" customHeight="1" thickBot="1" x14ac:dyDescent="0.3">
      <c r="A9" s="582"/>
      <c r="B9" s="485"/>
      <c r="C9" s="485"/>
      <c r="D9" s="585"/>
      <c r="E9" s="116" t="s">
        <v>4</v>
      </c>
      <c r="F9" s="116" t="s">
        <v>5</v>
      </c>
      <c r="G9" s="116" t="s">
        <v>6</v>
      </c>
      <c r="H9" s="128" t="s">
        <v>7</v>
      </c>
    </row>
    <row r="10" spans="1:8" ht="33" customHeight="1" x14ac:dyDescent="0.25">
      <c r="A10" s="201" t="s">
        <v>189</v>
      </c>
      <c r="B10" s="587" t="s">
        <v>327</v>
      </c>
      <c r="C10" s="590" t="s">
        <v>298</v>
      </c>
      <c r="D10" s="292" t="s">
        <v>190</v>
      </c>
      <c r="E10" s="158">
        <v>3614213</v>
      </c>
      <c r="F10" s="158">
        <v>2969942</v>
      </c>
      <c r="G10" s="159">
        <v>681770.32</v>
      </c>
      <c r="H10" s="160">
        <f>G10/F10</f>
        <v>0.22955677922329795</v>
      </c>
    </row>
    <row r="11" spans="1:8" ht="33" customHeight="1" x14ac:dyDescent="0.25">
      <c r="A11" s="201" t="s">
        <v>191</v>
      </c>
      <c r="B11" s="588"/>
      <c r="C11" s="566"/>
      <c r="D11" s="292" t="s">
        <v>192</v>
      </c>
      <c r="E11" s="158">
        <v>3391978</v>
      </c>
      <c r="F11" s="158">
        <v>3348122</v>
      </c>
      <c r="G11" s="159">
        <v>949318.23</v>
      </c>
      <c r="H11" s="160">
        <f>G11/F11</f>
        <v>0.28353752641032792</v>
      </c>
    </row>
    <row r="12" spans="1:8" ht="33" customHeight="1" x14ac:dyDescent="0.25">
      <c r="A12" s="201" t="s">
        <v>187</v>
      </c>
      <c r="B12" s="588" t="s">
        <v>315</v>
      </c>
      <c r="C12" s="477" t="s">
        <v>298</v>
      </c>
      <c r="D12" s="292" t="s">
        <v>44</v>
      </c>
      <c r="E12" s="158">
        <v>50620842</v>
      </c>
      <c r="F12" s="158">
        <v>48383949</v>
      </c>
      <c r="G12" s="159">
        <v>25264212.149999999</v>
      </c>
      <c r="H12" s="160">
        <f>G12/F12</f>
        <v>0.52216101976297968</v>
      </c>
    </row>
    <row r="13" spans="1:8" ht="33" customHeight="1" thickBot="1" x14ac:dyDescent="0.3">
      <c r="A13" s="205" t="s">
        <v>188</v>
      </c>
      <c r="B13" s="589"/>
      <c r="C13" s="591"/>
      <c r="D13" s="291" t="s">
        <v>279</v>
      </c>
      <c r="E13" s="166">
        <v>17000000</v>
      </c>
      <c r="F13" s="166">
        <v>19027393</v>
      </c>
      <c r="G13" s="156">
        <v>1667229.47</v>
      </c>
      <c r="H13" s="157">
        <f>G13/F13</f>
        <v>8.7622590756390006E-2</v>
      </c>
    </row>
    <row r="14" spans="1:8" ht="24.75" customHeight="1" thickBot="1" x14ac:dyDescent="0.3">
      <c r="A14" s="567" t="s">
        <v>23</v>
      </c>
      <c r="B14" s="568"/>
      <c r="C14" s="568"/>
      <c r="D14" s="568"/>
      <c r="E14" s="167">
        <f>SUM(E10:E13)</f>
        <v>74627033</v>
      </c>
      <c r="F14" s="167">
        <f>SUM(F10:F13)</f>
        <v>73729406</v>
      </c>
      <c r="G14" s="167">
        <f>SUM(G10:G13)</f>
        <v>28562530.169999998</v>
      </c>
      <c r="H14" s="168">
        <f>G14/F14</f>
        <v>0.3873967216011478</v>
      </c>
    </row>
    <row r="15" spans="1:8" ht="15.75" customHeight="1" x14ac:dyDescent="0.25">
      <c r="A15" s="86" t="s">
        <v>411</v>
      </c>
      <c r="D15" s="1"/>
      <c r="E15" s="9"/>
      <c r="F15" s="9"/>
      <c r="G15" s="16"/>
      <c r="H15" s="48"/>
    </row>
    <row r="16" spans="1:8" ht="15.75" customHeight="1" x14ac:dyDescent="0.25">
      <c r="D16" s="1"/>
      <c r="E16" s="9"/>
      <c r="F16" s="9"/>
      <c r="G16" s="16"/>
      <c r="H16" s="48"/>
    </row>
    <row r="17" spans="4:8" ht="15.75" customHeight="1" x14ac:dyDescent="0.25">
      <c r="D17" s="1"/>
      <c r="E17" s="9"/>
      <c r="F17" s="9"/>
      <c r="G17" s="16"/>
      <c r="H17" s="48"/>
    </row>
    <row r="18" spans="4:8" ht="15.75" customHeight="1" x14ac:dyDescent="0.25">
      <c r="D18" s="1"/>
      <c r="E18" s="15"/>
      <c r="F18" s="15"/>
      <c r="G18" s="15"/>
      <c r="H18" s="49"/>
    </row>
    <row r="19" spans="4:8" ht="15.75" customHeight="1" x14ac:dyDescent="0.25">
      <c r="D19" s="1"/>
      <c r="E19" s="9"/>
      <c r="F19" s="9"/>
      <c r="H19" s="48"/>
    </row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</sheetData>
  <mergeCells count="14">
    <mergeCell ref="A14:D14"/>
    <mergeCell ref="A2:H2"/>
    <mergeCell ref="A3:H3"/>
    <mergeCell ref="A6:H6"/>
    <mergeCell ref="G8:H8"/>
    <mergeCell ref="A8:A9"/>
    <mergeCell ref="E8:F8"/>
    <mergeCell ref="D8:D9"/>
    <mergeCell ref="B8:B9"/>
    <mergeCell ref="C8:C9"/>
    <mergeCell ref="B10:B11"/>
    <mergeCell ref="B12:B13"/>
    <mergeCell ref="C10:C11"/>
    <mergeCell ref="C12:C13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>
    <tabColor rgb="FF1E4E79"/>
  </sheetPr>
  <dimension ref="A1:K1003"/>
  <sheetViews>
    <sheetView showGridLines="0" topLeftCell="A4" zoomScaleNormal="100" workbookViewId="0">
      <selection activeCell="F15" sqref="F15"/>
    </sheetView>
  </sheetViews>
  <sheetFormatPr baseColWidth="10" defaultColWidth="14.42578125" defaultRowHeight="15" customHeight="1" x14ac:dyDescent="0.25"/>
  <cols>
    <col min="1" max="1" width="33.5703125" customWidth="1"/>
    <col min="2" max="2" width="21.28515625" customWidth="1"/>
    <col min="3" max="3" width="16.7109375" bestFit="1" customWidth="1"/>
    <col min="4" max="4" width="39" bestFit="1" customWidth="1"/>
    <col min="5" max="6" width="17" bestFit="1" customWidth="1"/>
    <col min="7" max="7" width="17.28515625" bestFit="1" customWidth="1"/>
    <col min="8" max="8" width="13.42578125" customWidth="1"/>
    <col min="9" max="11" width="10.7109375" customWidth="1"/>
  </cols>
  <sheetData>
    <row r="1" spans="1:11" s="132" customFormat="1" ht="15" customHeight="1" x14ac:dyDescent="0.25"/>
    <row r="2" spans="1:11" s="132" customFormat="1" ht="15" customHeight="1" x14ac:dyDescent="0.3">
      <c r="A2" s="426" t="s">
        <v>412</v>
      </c>
      <c r="B2" s="426"/>
      <c r="C2" s="426"/>
      <c r="D2" s="426"/>
      <c r="E2" s="426"/>
      <c r="F2" s="426"/>
      <c r="G2" s="426"/>
      <c r="H2" s="426"/>
      <c r="I2" s="206"/>
    </row>
    <row r="3" spans="1:11" s="132" customFormat="1" ht="15" customHeight="1" x14ac:dyDescent="0.25">
      <c r="A3" s="465" t="s">
        <v>437</v>
      </c>
      <c r="B3" s="465"/>
      <c r="C3" s="465"/>
      <c r="D3" s="465"/>
      <c r="E3" s="465"/>
      <c r="F3" s="465"/>
      <c r="G3" s="465"/>
      <c r="H3" s="465"/>
      <c r="I3" s="200"/>
    </row>
    <row r="6" spans="1:11" ht="19.5" customHeight="1" x14ac:dyDescent="0.25">
      <c r="A6" s="448" t="s">
        <v>337</v>
      </c>
      <c r="B6" s="448"/>
      <c r="C6" s="448"/>
      <c r="D6" s="448"/>
      <c r="E6" s="448"/>
      <c r="F6" s="448"/>
      <c r="G6" s="448"/>
      <c r="H6" s="448"/>
    </row>
    <row r="7" spans="1:11" ht="15.75" thickBot="1" x14ac:dyDescent="0.3"/>
    <row r="8" spans="1:11" ht="15.75" x14ac:dyDescent="0.25">
      <c r="A8" s="592" t="s">
        <v>0</v>
      </c>
      <c r="B8" s="453" t="s">
        <v>291</v>
      </c>
      <c r="C8" s="453" t="s">
        <v>292</v>
      </c>
      <c r="D8" s="453" t="s">
        <v>1</v>
      </c>
      <c r="E8" s="455" t="s">
        <v>2</v>
      </c>
      <c r="F8" s="455"/>
      <c r="G8" s="455" t="s">
        <v>135</v>
      </c>
      <c r="H8" s="562"/>
    </row>
    <row r="9" spans="1:11" ht="29.25" customHeight="1" thickBot="1" x14ac:dyDescent="0.3">
      <c r="A9" s="593"/>
      <c r="B9" s="460"/>
      <c r="C9" s="460"/>
      <c r="D9" s="460"/>
      <c r="E9" s="164" t="s">
        <v>4</v>
      </c>
      <c r="F9" s="164" t="s">
        <v>5</v>
      </c>
      <c r="G9" s="164" t="s">
        <v>6</v>
      </c>
      <c r="H9" s="165" t="s">
        <v>7</v>
      </c>
    </row>
    <row r="10" spans="1:11" ht="33.6" customHeight="1" x14ac:dyDescent="0.25">
      <c r="A10" s="201" t="s">
        <v>287</v>
      </c>
      <c r="B10" s="566" t="s">
        <v>330</v>
      </c>
      <c r="C10" s="566" t="s">
        <v>298</v>
      </c>
      <c r="D10" s="290" t="s">
        <v>273</v>
      </c>
      <c r="E10" s="187">
        <v>30624688</v>
      </c>
      <c r="F10" s="187">
        <v>30553172.949999999</v>
      </c>
      <c r="G10" s="158">
        <v>1517690.92</v>
      </c>
      <c r="H10" s="160">
        <f>G10/F10</f>
        <v>4.967375802453277E-2</v>
      </c>
    </row>
    <row r="11" spans="1:11" ht="33.75" customHeight="1" x14ac:dyDescent="0.25">
      <c r="A11" s="202" t="s">
        <v>288</v>
      </c>
      <c r="B11" s="475"/>
      <c r="C11" s="475"/>
      <c r="D11" s="301" t="s">
        <v>410</v>
      </c>
      <c r="E11" s="151">
        <v>31722268</v>
      </c>
      <c r="F11" s="151">
        <v>31585381.43</v>
      </c>
      <c r="G11" s="161">
        <v>25815717.649999999</v>
      </c>
      <c r="H11" s="153">
        <f>G11/F11</f>
        <v>0.81733119820677747</v>
      </c>
    </row>
    <row r="12" spans="1:11" ht="65.25" customHeight="1" thickBot="1" x14ac:dyDescent="0.3">
      <c r="A12" s="205" t="s">
        <v>289</v>
      </c>
      <c r="B12" s="282" t="s">
        <v>331</v>
      </c>
      <c r="C12" s="282" t="s">
        <v>298</v>
      </c>
      <c r="D12" s="291" t="s">
        <v>274</v>
      </c>
      <c r="E12" s="213">
        <v>17442814</v>
      </c>
      <c r="F12" s="213">
        <v>18157133.93</v>
      </c>
      <c r="G12" s="166">
        <v>5414948.4400000004</v>
      </c>
      <c r="H12" s="157">
        <f t="shared" ref="H12" si="0">G12/F12</f>
        <v>0.29822704733444683</v>
      </c>
    </row>
    <row r="13" spans="1:11" ht="24" customHeight="1" thickBot="1" x14ac:dyDescent="0.3">
      <c r="A13" s="481" t="s">
        <v>23</v>
      </c>
      <c r="B13" s="482"/>
      <c r="C13" s="482"/>
      <c r="D13" s="482"/>
      <c r="E13" s="167">
        <f>SUM(E10:E12)</f>
        <v>79789770</v>
      </c>
      <c r="F13" s="167">
        <f t="shared" ref="F13:G13" si="1">SUM(F10:F12)</f>
        <v>80295688.310000002</v>
      </c>
      <c r="G13" s="167">
        <f t="shared" si="1"/>
        <v>32748357.010000002</v>
      </c>
      <c r="H13" s="168">
        <f>+G13/F13</f>
        <v>0.40784701768253639</v>
      </c>
      <c r="I13" s="18"/>
      <c r="J13" s="18"/>
      <c r="K13" s="18"/>
    </row>
    <row r="14" spans="1:11" x14ac:dyDescent="0.25">
      <c r="A14" s="86" t="s">
        <v>411</v>
      </c>
      <c r="B14" s="86"/>
      <c r="C14" s="86"/>
      <c r="D14" s="1"/>
      <c r="E14" s="9"/>
      <c r="F14" s="9"/>
      <c r="G14" s="16"/>
      <c r="H14" s="17"/>
    </row>
    <row r="15" spans="1:11" ht="15.75" x14ac:dyDescent="0.25">
      <c r="D15" s="1"/>
      <c r="E15" s="19"/>
      <c r="F15" s="19"/>
      <c r="G15" s="14"/>
      <c r="H15" s="11"/>
    </row>
    <row r="16" spans="1:11" x14ac:dyDescent="0.25">
      <c r="D16" s="1"/>
      <c r="E16" s="20"/>
      <c r="F16" s="20"/>
      <c r="G16" s="1"/>
      <c r="H16" s="4"/>
    </row>
    <row r="17" spans="4:8" x14ac:dyDescent="0.25">
      <c r="D17" s="1"/>
      <c r="E17" s="20"/>
      <c r="F17" s="20"/>
      <c r="G17" s="1"/>
      <c r="H17" s="4"/>
    </row>
    <row r="18" spans="4:8" x14ac:dyDescent="0.25">
      <c r="D18" s="1"/>
      <c r="E18" s="20"/>
      <c r="F18" s="20"/>
      <c r="G18" s="1"/>
      <c r="H18" s="4"/>
    </row>
    <row r="19" spans="4:8" x14ac:dyDescent="0.25">
      <c r="D19" s="1"/>
      <c r="E19" s="9"/>
      <c r="F19" s="9"/>
      <c r="H19" s="6"/>
    </row>
    <row r="20" spans="4:8" x14ac:dyDescent="0.25">
      <c r="D20" s="1"/>
      <c r="E20" s="9"/>
      <c r="F20" s="9"/>
      <c r="H20" s="6"/>
    </row>
    <row r="21" spans="4:8" x14ac:dyDescent="0.25">
      <c r="D21" s="1"/>
      <c r="E21" s="9"/>
      <c r="F21" s="9"/>
      <c r="H21" s="6"/>
    </row>
    <row r="22" spans="4:8" x14ac:dyDescent="0.25">
      <c r="D22" s="1"/>
      <c r="E22" s="9"/>
      <c r="F22" s="9"/>
      <c r="H22" s="6"/>
    </row>
    <row r="23" spans="4:8" x14ac:dyDescent="0.25">
      <c r="D23" s="1"/>
      <c r="E23" s="9"/>
      <c r="F23" s="9"/>
      <c r="H23" s="6"/>
    </row>
    <row r="24" spans="4:8" ht="15.75" customHeight="1" x14ac:dyDescent="0.25">
      <c r="D24" s="1"/>
      <c r="E24" s="9"/>
      <c r="F24" s="9"/>
      <c r="H24" s="6"/>
    </row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</sheetData>
  <mergeCells count="12">
    <mergeCell ref="A13:D13"/>
    <mergeCell ref="A2:H2"/>
    <mergeCell ref="A3:H3"/>
    <mergeCell ref="A6:H6"/>
    <mergeCell ref="C10:C11"/>
    <mergeCell ref="B10:B11"/>
    <mergeCell ref="G8:H8"/>
    <mergeCell ref="E8:F8"/>
    <mergeCell ref="A8:A9"/>
    <mergeCell ref="D8:D9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>
    <tabColor rgb="FF1E4E79"/>
  </sheetPr>
  <dimension ref="A1:H1000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2.85546875" customWidth="1"/>
    <col min="2" max="2" width="16.85546875" customWidth="1"/>
    <col min="3" max="3" width="16.7109375" bestFit="1" customWidth="1"/>
    <col min="4" max="4" width="51.140625" customWidth="1"/>
    <col min="5" max="7" width="17" bestFit="1" customWidth="1"/>
    <col min="8" max="8" width="13.85546875" customWidth="1"/>
    <col min="9" max="10" width="10.7109375" customWidth="1"/>
  </cols>
  <sheetData>
    <row r="1" spans="1:8" s="132" customFormat="1" ht="15" customHeight="1" x14ac:dyDescent="0.25"/>
    <row r="2" spans="1:8" s="132" customFormat="1" ht="15" customHeight="1" x14ac:dyDescent="0.25">
      <c r="A2" s="426" t="s">
        <v>412</v>
      </c>
      <c r="B2" s="426"/>
      <c r="C2" s="426"/>
      <c r="D2" s="426"/>
      <c r="E2" s="426"/>
      <c r="F2" s="426"/>
      <c r="G2" s="426"/>
      <c r="H2" s="426"/>
    </row>
    <row r="3" spans="1:8" s="132" customFormat="1" ht="15" customHeight="1" x14ac:dyDescent="0.25">
      <c r="A3" s="465" t="s">
        <v>437</v>
      </c>
      <c r="B3" s="465"/>
      <c r="C3" s="465"/>
      <c r="D3" s="465"/>
      <c r="E3" s="465"/>
      <c r="F3" s="465"/>
      <c r="G3" s="465"/>
      <c r="H3" s="465"/>
    </row>
    <row r="6" spans="1:8" ht="19.5" customHeight="1" x14ac:dyDescent="0.25">
      <c r="A6" s="428" t="s">
        <v>335</v>
      </c>
      <c r="B6" s="428"/>
      <c r="C6" s="428"/>
      <c r="D6" s="428"/>
      <c r="E6" s="428"/>
      <c r="F6" s="428"/>
      <c r="G6" s="428"/>
      <c r="H6" s="428"/>
    </row>
    <row r="7" spans="1:8" ht="15.75" thickBot="1" x14ac:dyDescent="0.3">
      <c r="A7" s="132"/>
      <c r="B7" s="132"/>
      <c r="C7" s="132"/>
      <c r="D7" s="132"/>
      <c r="E7" s="132"/>
      <c r="F7" s="132"/>
      <c r="G7" s="132"/>
      <c r="H7" s="132"/>
    </row>
    <row r="8" spans="1:8" ht="24" customHeight="1" x14ac:dyDescent="0.25">
      <c r="A8" s="581" t="s">
        <v>0</v>
      </c>
      <c r="B8" s="586" t="s">
        <v>291</v>
      </c>
      <c r="C8" s="586" t="s">
        <v>292</v>
      </c>
      <c r="D8" s="584" t="s">
        <v>1</v>
      </c>
      <c r="E8" s="470" t="s">
        <v>2</v>
      </c>
      <c r="F8" s="583"/>
      <c r="G8" s="470" t="s">
        <v>135</v>
      </c>
      <c r="H8" s="580"/>
    </row>
    <row r="9" spans="1:8" ht="38.25" customHeight="1" thickBot="1" x14ac:dyDescent="0.3">
      <c r="A9" s="582"/>
      <c r="B9" s="485"/>
      <c r="C9" s="485"/>
      <c r="D9" s="585"/>
      <c r="E9" s="116" t="s">
        <v>4</v>
      </c>
      <c r="F9" s="116" t="s">
        <v>5</v>
      </c>
      <c r="G9" s="116" t="s">
        <v>6</v>
      </c>
      <c r="H9" s="128" t="s">
        <v>7</v>
      </c>
    </row>
    <row r="10" spans="1:8" ht="27.6" customHeight="1" x14ac:dyDescent="0.25">
      <c r="A10" s="221" t="s">
        <v>290</v>
      </c>
      <c r="B10" s="555" t="s">
        <v>328</v>
      </c>
      <c r="C10" s="555" t="s">
        <v>298</v>
      </c>
      <c r="D10" s="288" t="s">
        <v>45</v>
      </c>
      <c r="E10" s="159">
        <v>198305579</v>
      </c>
      <c r="F10" s="159">
        <v>253307561</v>
      </c>
      <c r="G10" s="159">
        <v>135178707.22999999</v>
      </c>
      <c r="H10" s="160">
        <f>G10/F10</f>
        <v>0.53365445033044234</v>
      </c>
    </row>
    <row r="11" spans="1:8" ht="30" customHeight="1" thickBot="1" x14ac:dyDescent="0.3">
      <c r="A11" s="211" t="s">
        <v>336</v>
      </c>
      <c r="B11" s="594"/>
      <c r="C11" s="594"/>
      <c r="D11" s="289" t="s">
        <v>46</v>
      </c>
      <c r="E11" s="146">
        <v>62161553</v>
      </c>
      <c r="F11" s="146">
        <v>82990128</v>
      </c>
      <c r="G11" s="146">
        <v>44254744.380000003</v>
      </c>
      <c r="H11" s="162">
        <f>G11/F11</f>
        <v>0.53325311632246186</v>
      </c>
    </row>
    <row r="12" spans="1:8" ht="24" customHeight="1" thickBot="1" x14ac:dyDescent="0.3">
      <c r="A12" s="595" t="s">
        <v>23</v>
      </c>
      <c r="B12" s="596"/>
      <c r="C12" s="596"/>
      <c r="D12" s="596"/>
      <c r="E12" s="149">
        <f>SUM(E10:E11)</f>
        <v>260467132</v>
      </c>
      <c r="F12" s="149">
        <f t="shared" ref="F12:G12" si="0">SUM(F10:F11)</f>
        <v>336297689</v>
      </c>
      <c r="G12" s="149">
        <f t="shared" si="0"/>
        <v>179433451.60999998</v>
      </c>
      <c r="H12" s="148">
        <f>+G12/F12</f>
        <v>0.53355541081342361</v>
      </c>
    </row>
    <row r="13" spans="1:8" x14ac:dyDescent="0.25">
      <c r="A13" s="86" t="s">
        <v>411</v>
      </c>
      <c r="C13" s="86"/>
      <c r="D13" s="1"/>
      <c r="E13" s="9"/>
      <c r="F13" s="9"/>
      <c r="G13" s="16"/>
      <c r="H13" s="17"/>
    </row>
    <row r="14" spans="1:8" ht="15.75" x14ac:dyDescent="0.25">
      <c r="D14" s="1"/>
      <c r="E14" s="15"/>
      <c r="F14" s="15"/>
      <c r="G14" s="15"/>
      <c r="H14" s="7"/>
    </row>
    <row r="15" spans="1:8" x14ac:dyDescent="0.25">
      <c r="D15" s="1"/>
      <c r="E15" s="9"/>
      <c r="F15" s="9"/>
      <c r="H15" s="6"/>
    </row>
    <row r="16" spans="1:8" x14ac:dyDescent="0.25">
      <c r="D16" s="1"/>
      <c r="E16" s="9"/>
      <c r="F16" s="9"/>
      <c r="H16" s="6"/>
    </row>
    <row r="17" spans="4:8" x14ac:dyDescent="0.25">
      <c r="D17" s="1"/>
      <c r="E17" s="9"/>
      <c r="F17" s="9"/>
      <c r="H17" s="6"/>
    </row>
    <row r="18" spans="4:8" x14ac:dyDescent="0.25">
      <c r="D18" s="1"/>
      <c r="E18" s="9"/>
      <c r="F18" s="9"/>
      <c r="H18" s="6"/>
    </row>
    <row r="19" spans="4:8" x14ac:dyDescent="0.25">
      <c r="D19" s="1"/>
      <c r="E19" s="9"/>
      <c r="F19" s="9"/>
      <c r="H19" s="6"/>
    </row>
    <row r="20" spans="4:8" x14ac:dyDescent="0.25">
      <c r="D20" s="1"/>
      <c r="E20" s="9"/>
      <c r="F20" s="9"/>
      <c r="H20" s="6"/>
    </row>
    <row r="21" spans="4:8" ht="15.75" customHeight="1" x14ac:dyDescent="0.25">
      <c r="D21" s="1"/>
      <c r="E21" s="9"/>
      <c r="F21" s="9"/>
      <c r="H21" s="6"/>
    </row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10:B11"/>
    <mergeCell ref="C10:C11"/>
    <mergeCell ref="A12:D12"/>
    <mergeCell ref="A2:H2"/>
    <mergeCell ref="A3:H3"/>
    <mergeCell ref="E8:F8"/>
    <mergeCell ref="G8:H8"/>
    <mergeCell ref="D8:D9"/>
    <mergeCell ref="A8:A9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>
    <tabColor rgb="FF1E4E79"/>
  </sheetPr>
  <dimension ref="A1:H1000"/>
  <sheetViews>
    <sheetView showGridLines="0" zoomScaleNormal="100" workbookViewId="0">
      <selection activeCell="D22" sqref="D22"/>
    </sheetView>
  </sheetViews>
  <sheetFormatPr baseColWidth="10" defaultColWidth="14.42578125" defaultRowHeight="15" customHeight="1" x14ac:dyDescent="0.25"/>
  <cols>
    <col min="1" max="1" width="33.5703125" customWidth="1"/>
    <col min="2" max="2" width="15.28515625" customWidth="1"/>
    <col min="3" max="3" width="17.42578125" customWidth="1"/>
    <col min="4" max="4" width="49.7109375" customWidth="1"/>
    <col min="5" max="6" width="15.7109375" bestFit="1" customWidth="1"/>
    <col min="7" max="7" width="16.28515625" customWidth="1"/>
    <col min="8" max="8" width="13" style="44" customWidth="1"/>
    <col min="9" max="11" width="10.7109375" customWidth="1"/>
  </cols>
  <sheetData>
    <row r="1" spans="1:8" s="132" customFormat="1" ht="15" customHeight="1" x14ac:dyDescent="0.25">
      <c r="H1" s="134"/>
    </row>
    <row r="2" spans="1:8" s="132" customFormat="1" ht="15" customHeight="1" x14ac:dyDescent="0.25">
      <c r="A2" s="426" t="s">
        <v>412</v>
      </c>
      <c r="B2" s="426"/>
      <c r="C2" s="426"/>
      <c r="D2" s="426"/>
      <c r="E2" s="426"/>
      <c r="F2" s="426"/>
      <c r="G2" s="426"/>
      <c r="H2" s="426"/>
    </row>
    <row r="3" spans="1:8" s="132" customFormat="1" ht="15" customHeight="1" x14ac:dyDescent="0.25">
      <c r="A3" s="465" t="s">
        <v>437</v>
      </c>
      <c r="B3" s="465"/>
      <c r="C3" s="465"/>
      <c r="D3" s="465"/>
      <c r="E3" s="465"/>
      <c r="F3" s="465"/>
      <c r="G3" s="465"/>
      <c r="H3" s="465"/>
    </row>
    <row r="4" spans="1:8" s="132" customFormat="1" x14ac:dyDescent="0.25">
      <c r="H4" s="134"/>
    </row>
    <row r="5" spans="1:8" s="132" customFormat="1" x14ac:dyDescent="0.25">
      <c r="H5" s="134"/>
    </row>
    <row r="6" spans="1:8" s="132" customFormat="1" ht="18.75" x14ac:dyDescent="0.25">
      <c r="A6" s="428" t="s">
        <v>350</v>
      </c>
      <c r="B6" s="428"/>
      <c r="C6" s="428"/>
      <c r="D6" s="428"/>
      <c r="E6" s="428"/>
      <c r="F6" s="428"/>
      <c r="G6" s="428"/>
      <c r="H6" s="428"/>
    </row>
    <row r="7" spans="1:8" ht="15.75" thickBot="1" x14ac:dyDescent="0.3"/>
    <row r="8" spans="1:8" ht="15.75" x14ac:dyDescent="0.25">
      <c r="A8" s="599" t="s">
        <v>0</v>
      </c>
      <c r="B8" s="601" t="s">
        <v>291</v>
      </c>
      <c r="C8" s="601" t="s">
        <v>292</v>
      </c>
      <c r="D8" s="603" t="s">
        <v>1</v>
      </c>
      <c r="E8" s="597" t="s">
        <v>2</v>
      </c>
      <c r="F8" s="605"/>
      <c r="G8" s="597" t="s">
        <v>135</v>
      </c>
      <c r="H8" s="598"/>
    </row>
    <row r="9" spans="1:8" ht="32.25" thickBot="1" x14ac:dyDescent="0.3">
      <c r="A9" s="600"/>
      <c r="B9" s="602"/>
      <c r="C9" s="602"/>
      <c r="D9" s="604"/>
      <c r="E9" s="194" t="s">
        <v>4</v>
      </c>
      <c r="F9" s="194" t="s">
        <v>5</v>
      </c>
      <c r="G9" s="194" t="s">
        <v>3</v>
      </c>
      <c r="H9" s="195" t="s">
        <v>7</v>
      </c>
    </row>
    <row r="10" spans="1:8" ht="32.450000000000003" customHeight="1" x14ac:dyDescent="0.25">
      <c r="A10" s="203" t="s">
        <v>262</v>
      </c>
      <c r="B10" s="587" t="s">
        <v>329</v>
      </c>
      <c r="C10" s="566" t="s">
        <v>298</v>
      </c>
      <c r="D10" s="364" t="s">
        <v>44</v>
      </c>
      <c r="E10" s="285">
        <v>9240000</v>
      </c>
      <c r="F10" s="285">
        <v>9119534</v>
      </c>
      <c r="G10" s="158">
        <v>6827557.3300000001</v>
      </c>
      <c r="H10" s="193">
        <f>G10/F10</f>
        <v>0.74867392675985422</v>
      </c>
    </row>
    <row r="11" spans="1:8" ht="33.75" customHeight="1" thickBot="1" x14ac:dyDescent="0.3">
      <c r="A11" s="205" t="s">
        <v>401</v>
      </c>
      <c r="B11" s="589"/>
      <c r="C11" s="477"/>
      <c r="D11" s="365" t="s">
        <v>49</v>
      </c>
      <c r="E11" s="286">
        <v>10260000</v>
      </c>
      <c r="F11" s="286">
        <v>10380466</v>
      </c>
      <c r="G11" s="166">
        <v>4506535.9000000004</v>
      </c>
      <c r="H11" s="212">
        <f>G11/F11</f>
        <v>0.43413618425222916</v>
      </c>
    </row>
    <row r="12" spans="1:8" ht="21" customHeight="1" thickBot="1" x14ac:dyDescent="0.3">
      <c r="A12" s="481" t="s">
        <v>23</v>
      </c>
      <c r="B12" s="482"/>
      <c r="C12" s="482"/>
      <c r="D12" s="482"/>
      <c r="E12" s="287">
        <f>SUM(E10:E11)</f>
        <v>19500000</v>
      </c>
      <c r="F12" s="167">
        <f t="shared" ref="F12:G12" si="0">SUM(F10:F11)</f>
        <v>19500000</v>
      </c>
      <c r="G12" s="167">
        <f t="shared" si="0"/>
        <v>11334093.23</v>
      </c>
      <c r="H12" s="168">
        <f>G12/F12</f>
        <v>0.58123555025641027</v>
      </c>
    </row>
    <row r="13" spans="1:8" x14ac:dyDescent="0.25">
      <c r="A13" s="86" t="s">
        <v>411</v>
      </c>
      <c r="B13" s="86"/>
      <c r="C13" s="86"/>
      <c r="D13" s="1"/>
      <c r="E13" s="9"/>
      <c r="F13" s="9"/>
      <c r="H13" s="48"/>
    </row>
    <row r="14" spans="1:8" ht="15.75" x14ac:dyDescent="0.25">
      <c r="D14" s="1"/>
      <c r="E14" s="15"/>
      <c r="F14" s="15"/>
      <c r="G14" s="15"/>
      <c r="H14" s="49"/>
    </row>
    <row r="15" spans="1:8" x14ac:dyDescent="0.25">
      <c r="D15" s="1"/>
      <c r="E15" s="9"/>
      <c r="F15" s="9"/>
      <c r="H15" s="48"/>
    </row>
    <row r="16" spans="1:8" x14ac:dyDescent="0.25">
      <c r="D16" s="1"/>
      <c r="E16" s="9"/>
      <c r="F16" s="9"/>
      <c r="H16"/>
    </row>
    <row r="17" spans="4:8" x14ac:dyDescent="0.25">
      <c r="D17" s="1"/>
      <c r="E17" s="9"/>
      <c r="F17" s="9"/>
      <c r="H17"/>
    </row>
    <row r="18" spans="4:8" x14ac:dyDescent="0.25">
      <c r="D18" s="1"/>
      <c r="E18" s="9"/>
      <c r="F18" s="9"/>
    </row>
    <row r="19" spans="4:8" x14ac:dyDescent="0.25">
      <c r="D19" s="1"/>
      <c r="E19" s="9"/>
      <c r="F19" s="9"/>
      <c r="H19" s="48"/>
    </row>
    <row r="20" spans="4:8" x14ac:dyDescent="0.25">
      <c r="E20" s="9"/>
      <c r="F20" s="9"/>
      <c r="H20" s="48"/>
    </row>
    <row r="21" spans="4:8" ht="15.75" customHeight="1" x14ac:dyDescent="0.25">
      <c r="D21" s="1"/>
      <c r="E21" s="9"/>
      <c r="F21" s="9"/>
      <c r="H21" s="48"/>
    </row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10:B11"/>
    <mergeCell ref="C10:C11"/>
    <mergeCell ref="A12:D12"/>
    <mergeCell ref="D8:D9"/>
    <mergeCell ref="E8:F8"/>
    <mergeCell ref="G8:H8"/>
    <mergeCell ref="A8:A9"/>
    <mergeCell ref="A2:H2"/>
    <mergeCell ref="A3:H3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24</vt:i4>
      </vt:variant>
    </vt:vector>
  </HeadingPairs>
  <TitlesOfParts>
    <vt:vector size="47" baseType="lpstr">
      <vt:lpstr>AVANCES </vt:lpstr>
      <vt:lpstr>MINEDUC</vt:lpstr>
      <vt:lpstr>MSPAS</vt:lpstr>
      <vt:lpstr>MINTRAB</vt:lpstr>
      <vt:lpstr>MINECO</vt:lpstr>
      <vt:lpstr>MAGA</vt:lpstr>
      <vt:lpstr>CIV</vt:lpstr>
      <vt:lpstr>MICIVI</vt:lpstr>
      <vt:lpstr>MICIVI sin los q dijo minfin</vt:lpstr>
      <vt:lpstr>MICIVI sin 12 snip</vt:lpstr>
      <vt:lpstr>MICIVI (2)</vt:lpstr>
      <vt:lpstr>MCD</vt:lpstr>
      <vt:lpstr>MARN</vt:lpstr>
      <vt:lpstr>MIDES </vt:lpstr>
      <vt:lpstr>SCEP</vt:lpstr>
      <vt:lpstr>SBS</vt:lpstr>
      <vt:lpstr>SOSEP</vt:lpstr>
      <vt:lpstr>SESAN</vt:lpstr>
      <vt:lpstr>ICTA</vt:lpstr>
      <vt:lpstr>INFOM</vt:lpstr>
      <vt:lpstr>FONTIERRAS </vt:lpstr>
      <vt:lpstr>CONALFA</vt:lpstr>
      <vt:lpstr>INDECA</vt:lpstr>
      <vt:lpstr>'AVANCES '!Área_de_impresión</vt:lpstr>
      <vt:lpstr>CIV!Área_de_impresión</vt:lpstr>
      <vt:lpstr>CONALFA!Área_de_impresión</vt:lpstr>
      <vt:lpstr>'FONTIERRAS '!Área_de_impresión</vt:lpstr>
      <vt:lpstr>ICTA!Área_de_impresión</vt:lpstr>
      <vt:lpstr>INDECA!Área_de_impresión</vt:lpstr>
      <vt:lpstr>INFOM!Área_de_impresión</vt:lpstr>
      <vt:lpstr>MAGA!Área_de_impresión</vt:lpstr>
      <vt:lpstr>MARN!Área_de_impresión</vt:lpstr>
      <vt:lpstr>MCD!Área_de_impresión</vt:lpstr>
      <vt:lpstr>MICIVI!Área_de_impresión</vt:lpstr>
      <vt:lpstr>'MICIVI (2)'!Área_de_impresión</vt:lpstr>
      <vt:lpstr>'MICIVI sin 12 snip'!Área_de_impresión</vt:lpstr>
      <vt:lpstr>'MICIVI sin los q dijo minfin'!Área_de_impresión</vt:lpstr>
      <vt:lpstr>'MIDES '!Área_de_impresión</vt:lpstr>
      <vt:lpstr>MINECO!Área_de_impresión</vt:lpstr>
      <vt:lpstr>MINEDUC!Área_de_impresión</vt:lpstr>
      <vt:lpstr>MINTRAB!Área_de_impresión</vt:lpstr>
      <vt:lpstr>MSPAS!Área_de_impresión</vt:lpstr>
      <vt:lpstr>SBS!Área_de_impresión</vt:lpstr>
      <vt:lpstr>SCEP!Área_de_impresión</vt:lpstr>
      <vt:lpstr>SESAN!Área_de_impresión</vt:lpstr>
      <vt:lpstr>SOSEP!Área_de_impresión</vt:lpstr>
      <vt:lpstr>MAGA!Títulos_a_imprimir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SESAN</dc:creator>
  <cp:lastModifiedBy>Maynor Rodolfo Culajay tubac</cp:lastModifiedBy>
  <cp:lastPrinted>2025-03-05T17:05:19Z</cp:lastPrinted>
  <dcterms:created xsi:type="dcterms:W3CDTF">2018-05-17T15:15:15Z</dcterms:created>
  <dcterms:modified xsi:type="dcterms:W3CDTF">2025-11-04T16:13:48Z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ef5eebf9-23b9-4cb1-87cc-28935b9562e9</vt:lpwstr>
  </property>
</Properties>
</file>