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illen\Documents\SESAN CG\AÑOS\2021\POASAN 2021 REPRO\SEGUMIENTO MENSUAL\REPORTES SIINSAN\"/>
    </mc:Choice>
  </mc:AlternateContent>
  <bookViews>
    <workbookView xWindow="-120" yWindow="-120" windowWidth="29040" windowHeight="15840"/>
  </bookViews>
  <sheets>
    <sheet name="AVANCES " sheetId="27" r:id="rId1"/>
    <sheet name="MINEDUC" sheetId="2" r:id="rId2"/>
    <sheet name="MSPAS" sheetId="3" r:id="rId3"/>
    <sheet name="MINECO" sheetId="4" r:id="rId4"/>
    <sheet name="MAGA" sheetId="5" r:id="rId5"/>
    <sheet name="MICIVI " sheetId="23" r:id="rId6"/>
    <sheet name="MICIVI" sheetId="6" state="hidden" r:id="rId7"/>
    <sheet name="MICIVI sin los q dijo minfin" sheetId="22" state="hidden" r:id="rId8"/>
    <sheet name="MICIVI sin 12 snip" sheetId="21" state="hidden" r:id="rId9"/>
    <sheet name="MICIVI (2)" sheetId="20" state="hidden" r:id="rId10"/>
    <sheet name="MARN" sheetId="7" r:id="rId11"/>
    <sheet name="MIDES " sheetId="25" r:id="rId12"/>
    <sheet name="MINTRAB" sheetId="19" r:id="rId13"/>
    <sheet name="SCEP" sheetId="10" r:id="rId14"/>
    <sheet name="SBS" sheetId="11" r:id="rId15"/>
    <sheet name="SOSEP" sheetId="12" r:id="rId16"/>
    <sheet name="SESAN" sheetId="13" r:id="rId17"/>
    <sheet name="ICTA" sheetId="14" r:id="rId18"/>
    <sheet name="INFOM" sheetId="15" r:id="rId19"/>
    <sheet name="CONALFA" sheetId="16" r:id="rId20"/>
    <sheet name="INDECA" sheetId="17" r:id="rId21"/>
    <sheet name="FONTIERRAS " sheetId="18" r:id="rId22"/>
  </sheets>
  <definedNames>
    <definedName name="_xlnm.Print_Area" localSheetId="0">'AVANCES '!$A$1:$G$31</definedName>
    <definedName name="_xlnm.Print_Area" localSheetId="4">MAGA!$A$1:$G$19</definedName>
    <definedName name="_xlnm.Print_Area" localSheetId="10">MARN!$A$1:$G$11</definedName>
    <definedName name="_xlnm.Print_Area" localSheetId="6">MICIVI!$A$1:$J$53</definedName>
    <definedName name="_xlnm.Print_Area" localSheetId="5">'MICIVI '!$A$1:$G$17</definedName>
    <definedName name="_xlnm.Print_Area" localSheetId="9">'MICIVI (2)'!$A$1:$J$58</definedName>
    <definedName name="_xlnm.Print_Area" localSheetId="8">'MICIVI sin 12 snip'!$A$1:$J$53</definedName>
    <definedName name="_xlnm.Print_Area" localSheetId="7">'MICIVI sin los q dijo minfin'!$A$1:$J$48</definedName>
    <definedName name="_xlnm.Print_Area" localSheetId="11">'MIDES '!$A$1:$G$15</definedName>
    <definedName name="_xlnm.Print_Area" localSheetId="3">MINECO!$A$1:$G$11</definedName>
    <definedName name="_xlnm.Print_Area" localSheetId="1">MINEDUC!$A$1:$G$13</definedName>
    <definedName name="_xlnm.Print_Area" localSheetId="12">MINTRAB!$A$1:$G$12</definedName>
    <definedName name="_xlnm.Print_Area" localSheetId="2">MSPAS!$A$1:$G$28</definedName>
    <definedName name="_xlnm.Print_Area" localSheetId="14">SBS!$A$1:$G$13</definedName>
    <definedName name="_xlnm.Print_Area" localSheetId="13">SCEP!$A$1:$G$11</definedName>
    <definedName name="_xlnm.Print_Area" localSheetId="15">SOSEP!$A$1:$G$11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3" l="1"/>
  <c r="G9" i="23" l="1"/>
  <c r="G10" i="23"/>
  <c r="G11" i="23"/>
  <c r="G12" i="23"/>
  <c r="G13" i="23"/>
  <c r="G15" i="23"/>
  <c r="F16" i="23"/>
  <c r="E16" i="23"/>
  <c r="E10" i="12" l="1"/>
  <c r="F10" i="12"/>
  <c r="D10" i="12"/>
  <c r="G9" i="12"/>
  <c r="F11" i="14" l="1"/>
  <c r="E27" i="3" l="1"/>
  <c r="E10" i="15" l="1"/>
  <c r="F10" i="15"/>
  <c r="G12" i="5" l="1"/>
  <c r="E14" i="25" l="1"/>
  <c r="F14" i="25"/>
  <c r="G11" i="14" l="1"/>
  <c r="E23" i="27" l="1"/>
  <c r="F23" i="27"/>
  <c r="D20" i="27"/>
  <c r="E15" i="27"/>
  <c r="F15" i="27"/>
  <c r="G23" i="27" l="1"/>
  <c r="G15" i="27"/>
  <c r="F10" i="17" l="1"/>
  <c r="F26" i="27" s="1"/>
  <c r="D10" i="10" l="1"/>
  <c r="D18" i="27" s="1"/>
  <c r="E10" i="10"/>
  <c r="E18" i="27" s="1"/>
  <c r="F10" i="10"/>
  <c r="F18" i="27" s="1"/>
  <c r="G18" i="27" l="1"/>
  <c r="G8" i="2"/>
  <c r="E12" i="2"/>
  <c r="E9" i="27" s="1"/>
  <c r="F12" i="2"/>
  <c r="F9" i="27" s="1"/>
  <c r="D12" i="2"/>
  <c r="D9" i="27" s="1"/>
  <c r="G9" i="27" l="1"/>
  <c r="G8" i="25"/>
  <c r="G9" i="25"/>
  <c r="G10" i="25"/>
  <c r="G11" i="25"/>
  <c r="G12" i="25"/>
  <c r="G13" i="25"/>
  <c r="D14" i="25"/>
  <c r="D15" i="27" s="1"/>
  <c r="G14" i="25"/>
  <c r="F15" i="13" l="1"/>
  <c r="F21" i="27" s="1"/>
  <c r="E15" i="13"/>
  <c r="E21" i="27" s="1"/>
  <c r="D15" i="13"/>
  <c r="D21" i="27" s="1"/>
  <c r="F24" i="27"/>
  <c r="E24" i="27"/>
  <c r="D10" i="15"/>
  <c r="D24" i="27" s="1"/>
  <c r="G21" i="27" l="1"/>
  <c r="G24" i="27"/>
  <c r="G15" i="13"/>
  <c r="D16" i="23"/>
  <c r="D13" i="27" s="1"/>
  <c r="E13" i="27"/>
  <c r="F13" i="27"/>
  <c r="G9" i="4"/>
  <c r="G13" i="27" l="1"/>
  <c r="G16" i="23"/>
  <c r="G8" i="23"/>
  <c r="F10" i="4" l="1"/>
  <c r="F11" i="27" s="1"/>
  <c r="E10" i="4"/>
  <c r="E11" i="27" s="1"/>
  <c r="D10" i="4"/>
  <c r="D11" i="27" s="1"/>
  <c r="G11" i="27" l="1"/>
  <c r="G45" i="22"/>
  <c r="F45" i="22"/>
  <c r="E45" i="22"/>
  <c r="E47" i="22" s="1"/>
  <c r="F47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45" i="22" l="1"/>
  <c r="G47" i="22"/>
  <c r="E50" i="21"/>
  <c r="E52" i="21" s="1"/>
  <c r="G50" i="21"/>
  <c r="F50" i="21"/>
  <c r="F52" i="21" s="1"/>
  <c r="H49" i="21"/>
  <c r="H45" i="21"/>
  <c r="H43" i="21"/>
  <c r="H42" i="21"/>
  <c r="H41" i="21"/>
  <c r="H39" i="21"/>
  <c r="H38" i="21"/>
  <c r="H37" i="21"/>
  <c r="H36" i="21"/>
  <c r="H35" i="21"/>
  <c r="H32" i="21"/>
  <c r="H31" i="21"/>
  <c r="H30" i="21"/>
  <c r="H29" i="21"/>
  <c r="H28" i="21"/>
  <c r="H27" i="21"/>
  <c r="H23" i="21"/>
  <c r="H22" i="21"/>
  <c r="H21" i="21"/>
  <c r="H20" i="21"/>
  <c r="H19" i="21"/>
  <c r="H18" i="21"/>
  <c r="H15" i="21"/>
  <c r="H14" i="21"/>
  <c r="H13" i="21"/>
  <c r="H12" i="21"/>
  <c r="H11" i="21"/>
  <c r="H10" i="21"/>
  <c r="H9" i="21"/>
  <c r="H8" i="21"/>
  <c r="H7" i="21"/>
  <c r="H50" i="21" l="1"/>
  <c r="G52" i="21"/>
  <c r="F54" i="20" l="1"/>
  <c r="G54" i="20"/>
  <c r="E54" i="20"/>
  <c r="F48" i="20"/>
  <c r="G48" i="20"/>
  <c r="E48" i="20"/>
  <c r="F42" i="20"/>
  <c r="G42" i="20"/>
  <c r="E42" i="20"/>
  <c r="F37" i="20"/>
  <c r="G37" i="20"/>
  <c r="E37" i="20"/>
  <c r="F21" i="20"/>
  <c r="G21" i="20"/>
  <c r="E21" i="20"/>
  <c r="E55" i="20" s="1"/>
  <c r="H7" i="20"/>
  <c r="F55" i="20" l="1"/>
  <c r="F57" i="20" s="1"/>
  <c r="G55" i="20"/>
  <c r="G57" i="20" s="1"/>
  <c r="E57" i="20"/>
  <c r="H55" i="20" l="1"/>
  <c r="F50" i="6" l="1"/>
  <c r="F52" i="6" s="1"/>
  <c r="G50" i="6"/>
  <c r="G52" i="6" s="1"/>
  <c r="E10" i="7" l="1"/>
  <c r="E14" i="27" s="1"/>
  <c r="F10" i="7"/>
  <c r="F14" i="27" s="1"/>
  <c r="D10" i="7"/>
  <c r="D14" i="27" s="1"/>
  <c r="G14" i="27" l="1"/>
  <c r="H28" i="6"/>
  <c r="H27" i="6"/>
  <c r="H31" i="6" l="1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29" i="6"/>
  <c r="H30" i="6"/>
  <c r="H11" i="6"/>
  <c r="H12" i="6"/>
  <c r="H14" i="6"/>
  <c r="G9" i="11" l="1"/>
  <c r="G10" i="11"/>
  <c r="G16" i="5"/>
  <c r="G17" i="5"/>
  <c r="E10" i="17" l="1"/>
  <c r="E26" i="27" s="1"/>
  <c r="G26" i="27" s="1"/>
  <c r="D10" i="17"/>
  <c r="D26" i="27" s="1"/>
  <c r="F10" i="16"/>
  <c r="F25" i="27" s="1"/>
  <c r="E10" i="16"/>
  <c r="E25" i="27" s="1"/>
  <c r="D10" i="16"/>
  <c r="D25" i="27" s="1"/>
  <c r="E11" i="14"/>
  <c r="D23" i="27" s="1"/>
  <c r="F12" i="11"/>
  <c r="F19" i="27" s="1"/>
  <c r="E12" i="11"/>
  <c r="E19" i="27" s="1"/>
  <c r="D12" i="11"/>
  <c r="F11" i="19"/>
  <c r="F16" i="27" s="1"/>
  <c r="E11" i="19"/>
  <c r="E16" i="27" s="1"/>
  <c r="D11" i="19"/>
  <c r="D16" i="27" s="1"/>
  <c r="F18" i="5"/>
  <c r="F12" i="27" s="1"/>
  <c r="E18" i="5"/>
  <c r="E12" i="27" s="1"/>
  <c r="D18" i="5"/>
  <c r="D12" i="27" s="1"/>
  <c r="D27" i="3"/>
  <c r="D10" i="27" s="1"/>
  <c r="D19" i="27" l="1"/>
  <c r="D17" i="27" s="1"/>
  <c r="D8" i="27"/>
  <c r="G16" i="27"/>
  <c r="G25" i="27"/>
  <c r="G19" i="27"/>
  <c r="G12" i="27"/>
  <c r="F9" i="18"/>
  <c r="F27" i="27" s="1"/>
  <c r="E9" i="18"/>
  <c r="E27" i="27" s="1"/>
  <c r="E22" i="27" s="1"/>
  <c r="D9" i="18"/>
  <c r="D27" i="27" s="1"/>
  <c r="D22" i="27" s="1"/>
  <c r="G10" i="10"/>
  <c r="G11" i="19"/>
  <c r="E50" i="6"/>
  <c r="E52" i="6" s="1"/>
  <c r="F27" i="3"/>
  <c r="F10" i="27" s="1"/>
  <c r="F8" i="27" s="1"/>
  <c r="E10" i="27"/>
  <c r="E8" i="27" s="1"/>
  <c r="H26" i="6"/>
  <c r="D28" i="27" l="1"/>
  <c r="G27" i="27"/>
  <c r="F22" i="27"/>
  <c r="G22" i="27" s="1"/>
  <c r="G10" i="27"/>
  <c r="G9" i="18"/>
  <c r="H50" i="6"/>
  <c r="G10" i="16"/>
  <c r="G10" i="15"/>
  <c r="G12" i="11"/>
  <c r="G27" i="3"/>
  <c r="G8" i="27" l="1"/>
  <c r="G10" i="19"/>
  <c r="G9" i="19"/>
  <c r="G8" i="19"/>
  <c r="G9" i="7" l="1"/>
  <c r="G18" i="3"/>
  <c r="G14" i="3" l="1"/>
  <c r="G8" i="11" l="1"/>
  <c r="G21" i="3" l="1"/>
  <c r="H8" i="6" l="1"/>
  <c r="H9" i="6"/>
  <c r="H10" i="6"/>
  <c r="H13" i="6"/>
  <c r="H15" i="6"/>
  <c r="H16" i="6"/>
  <c r="H17" i="6"/>
  <c r="H18" i="6"/>
  <c r="H19" i="6"/>
  <c r="H20" i="6"/>
  <c r="H21" i="6"/>
  <c r="H22" i="6"/>
  <c r="H23" i="6"/>
  <c r="H24" i="6"/>
  <c r="H25" i="6"/>
  <c r="H7" i="6"/>
  <c r="G8" i="4" l="1"/>
  <c r="G8" i="18"/>
  <c r="G9" i="17"/>
  <c r="G9" i="16"/>
  <c r="G8" i="16"/>
  <c r="G9" i="15"/>
  <c r="G8" i="15"/>
  <c r="H10" i="14"/>
  <c r="H9" i="14"/>
  <c r="H8" i="14"/>
  <c r="G14" i="13"/>
  <c r="G13" i="13"/>
  <c r="G12" i="13"/>
  <c r="G11" i="13"/>
  <c r="G10" i="13"/>
  <c r="G9" i="13"/>
  <c r="F20" i="27"/>
  <c r="F17" i="27" s="1"/>
  <c r="F28" i="27" s="1"/>
  <c r="E20" i="27"/>
  <c r="G8" i="12"/>
  <c r="G11" i="11"/>
  <c r="G9" i="10"/>
  <c r="G8" i="7"/>
  <c r="G15" i="5"/>
  <c r="G14" i="5"/>
  <c r="G13" i="5"/>
  <c r="G11" i="5"/>
  <c r="G10" i="5"/>
  <c r="G8" i="5"/>
  <c r="G26" i="3"/>
  <c r="G25" i="3"/>
  <c r="G24" i="3"/>
  <c r="G23" i="3"/>
  <c r="G22" i="3"/>
  <c r="G20" i="3"/>
  <c r="G19" i="3"/>
  <c r="G17" i="3"/>
  <c r="G16" i="3"/>
  <c r="G15" i="3"/>
  <c r="G13" i="3"/>
  <c r="G12" i="3"/>
  <c r="G11" i="3"/>
  <c r="G10" i="3"/>
  <c r="G9" i="3"/>
  <c r="G8" i="3"/>
  <c r="G10" i="2"/>
  <c r="G9" i="2"/>
  <c r="G20" i="27" l="1"/>
  <c r="E17" i="27"/>
  <c r="G10" i="12"/>
  <c r="G10" i="17"/>
  <c r="G10" i="4"/>
  <c r="G12" i="2"/>
  <c r="G8" i="17"/>
  <c r="G11" i="2"/>
  <c r="G18" i="5"/>
  <c r="G8" i="10"/>
  <c r="G8" i="13"/>
  <c r="G9" i="5"/>
  <c r="G17" i="27" l="1"/>
  <c r="E28" i="27"/>
  <c r="G28" i="27" s="1"/>
  <c r="G10" i="7"/>
  <c r="H11" i="14"/>
</calcChain>
</file>

<file path=xl/sharedStrings.xml><?xml version="1.0" encoding="utf-8"?>
<sst xmlns="http://schemas.openxmlformats.org/spreadsheetml/2006/main" count="756" uniqueCount="293">
  <si>
    <t>ENTIDAD</t>
  </si>
  <si>
    <t>CÓDIGO PRESUPUESTARIO</t>
  </si>
  <si>
    <t>ACTIVIDAD PRESUPUESTARIA</t>
  </si>
  <si>
    <t>PRESUPUESTO</t>
  </si>
  <si>
    <t>EJECUTADO</t>
  </si>
  <si>
    <t>INICIAL</t>
  </si>
  <si>
    <t>VIGENTE</t>
  </si>
  <si>
    <t>EJECUCIÓN ACUMULADA</t>
  </si>
  <si>
    <t>% DE EJECUCIÓN</t>
  </si>
  <si>
    <t>MINEDUC</t>
  </si>
  <si>
    <t>11130008-20-00-001-000</t>
  </si>
  <si>
    <t>SERVICIOS DE APOYO EN ESCUELAS SALUDABLES</t>
  </si>
  <si>
    <t>MSPAS</t>
  </si>
  <si>
    <t>11130009-14-00-001-000</t>
  </si>
  <si>
    <t>11130008-20-00-002-000</t>
  </si>
  <si>
    <t>SERVICIOS DE ALIMENTACIÓN ESCOLAR PREPRIMARIA</t>
  </si>
  <si>
    <t>11130008-20-00-003-000</t>
  </si>
  <si>
    <t>SERVICIOS DE ALIMENTACIÓN ESCOLAR PRIMARIA</t>
  </si>
  <si>
    <t>11130009-14-00-002-000</t>
  </si>
  <si>
    <t>MINECO</t>
  </si>
  <si>
    <t>MAGA</t>
  </si>
  <si>
    <t>MICIVI</t>
  </si>
  <si>
    <t>MARN</t>
  </si>
  <si>
    <t>SCEP</t>
  </si>
  <si>
    <t>SBS</t>
  </si>
  <si>
    <t>SOSEP</t>
  </si>
  <si>
    <t>SESAN</t>
  </si>
  <si>
    <t>ICTA</t>
  </si>
  <si>
    <t>INFOM</t>
  </si>
  <si>
    <t>INDECA</t>
  </si>
  <si>
    <t>FONTIERRAS</t>
  </si>
  <si>
    <t>11130009-14-00-003-000</t>
  </si>
  <si>
    <t>TOTAL</t>
  </si>
  <si>
    <t>11130009-14-00-004-000</t>
  </si>
  <si>
    <t>11130009-14-00-005-000</t>
  </si>
  <si>
    <t>11130011-14-00-003-000</t>
  </si>
  <si>
    <t>SERVICIOS DE APOYO EN LA PRODUCCIÓN Y COMERCIALIZACIÓN ARTESANAL</t>
  </si>
  <si>
    <t>11130009-14-00-006-000</t>
  </si>
  <si>
    <t>11130009-14-00-007-000</t>
  </si>
  <si>
    <t>11130009-14-00-008-000</t>
  </si>
  <si>
    <t>11130009-14-00-009-000</t>
  </si>
  <si>
    <t>11130009-14-00-010-000</t>
  </si>
  <si>
    <t>11130009-14-00-012-000</t>
  </si>
  <si>
    <t>11130009-14-00-013-000</t>
  </si>
  <si>
    <t>11130012-11-01-001-000</t>
  </si>
  <si>
    <t>11130012-11-01-002-000</t>
  </si>
  <si>
    <t>11130012-11-01-003-000</t>
  </si>
  <si>
    <t>11130012-11-01-004-000</t>
  </si>
  <si>
    <t>11130012-11-01-005-000</t>
  </si>
  <si>
    <t xml:space="preserve">CODIGO PRESUPUESTARIO </t>
  </si>
  <si>
    <t xml:space="preserve">CODIGO PRESUPUESTARIIO </t>
  </si>
  <si>
    <t xml:space="preserve">ACTIVIDAD PRESUPUESTARIA </t>
  </si>
  <si>
    <t xml:space="preserve">PRESUPUESTO </t>
  </si>
  <si>
    <t xml:space="preserve">AVANCE FINANCIERO </t>
  </si>
  <si>
    <t>11130012-11-02-001-000</t>
  </si>
  <si>
    <t xml:space="preserve">INICIAL </t>
  </si>
  <si>
    <t xml:space="preserve">% DE EJECUCION </t>
  </si>
  <si>
    <t>CODIGO SNIP</t>
  </si>
  <si>
    <t>11130012-11-02-002-000</t>
  </si>
  <si>
    <t>AGRICULTURA FAMILIAR PARA EL FORTALECIMIENTO DE LA ECONOMÍA CAMPESINA</t>
  </si>
  <si>
    <t>Reposición carretera CITO 180 tramo CA-2 Occ. (km.178+000) Retalhuleu Cruce zunil (km 213+000)  Quetzaltenango (MICIVI)</t>
  </si>
  <si>
    <t>Reposición carretera CA-12 tramo km. 212+200 frontera la Ermita (km. 227+404) Chiquimula (MICIVI)</t>
  </si>
  <si>
    <t xml:space="preserve">Mejoramiento carretera RN-7e tramo I : San Julian- tamahu- Tucuru- puente Chasco (pavimentación) (MICIVI) </t>
  </si>
  <si>
    <t>Ampliación Escuela primaria oficial rural mixta, aldea la union, Malacatan San Marcos UDI: 12-15-0684-43 (MICIVI)</t>
  </si>
  <si>
    <t>11130012-11-02-003-000</t>
  </si>
  <si>
    <t>11130009-15-00-001-000</t>
  </si>
  <si>
    <t>11130017-12-00-003-000</t>
  </si>
  <si>
    <t>11130009-15-00-002-000</t>
  </si>
  <si>
    <t>11130009-15-00-003-000</t>
  </si>
  <si>
    <t>11130009-15-00-004-000</t>
  </si>
  <si>
    <t>11130009-15-00-005-000</t>
  </si>
  <si>
    <t>MIDES</t>
  </si>
  <si>
    <t>11130020-14-00-002-000</t>
  </si>
  <si>
    <t>COMEDORES</t>
  </si>
  <si>
    <t>11130020-14-00-003-000</t>
  </si>
  <si>
    <t>TRANSFERENCIAS MONETARIAS CONDICIONADAS PARA ALIMENTOS</t>
  </si>
  <si>
    <t>11130020-21-01-001-000</t>
  </si>
  <si>
    <t>TRANSFERENCIAS MONETARIAS CON ÉNFASIS EN SALUD</t>
  </si>
  <si>
    <t>11130020-21-01-002-000</t>
  </si>
  <si>
    <t>TRANSFERENCIAS MONETARIAS PARA NIÑAS Y ADOLESCENTES 
VIOLENTADAS Y JUDICIALIZADAS</t>
  </si>
  <si>
    <t>11130016-204-63-01-003-000</t>
  </si>
  <si>
    <t>APOYO TÉCNICO A LOS CONSEJOS DE DESARROLLO</t>
  </si>
  <si>
    <t>ATENCIÓN INTEGRAL A LA NIÑEZ</t>
  </si>
  <si>
    <t>PROTECCIÓN Y ACOGIMIENTO RESIDENCIAL A NIÑEZ Y ADOLESCENCIA</t>
  </si>
  <si>
    <t>11130016-204-63-01-004-000</t>
  </si>
  <si>
    <t>FORMACIÓN AL SISTEMA DE CONSEJOS DE DESARROLLO</t>
  </si>
  <si>
    <t>11130016-224-38-00-002-000</t>
  </si>
  <si>
    <t>PROMOCIÓN COMUNITARIA Y ASISTENCIA ALIMENTARIA</t>
  </si>
  <si>
    <t>11130016-235-54-00-001-000</t>
  </si>
  <si>
    <t>DIRECCIÓN Y COORDINACIÓN</t>
  </si>
  <si>
    <t>11130016-235-54-00-002-000</t>
  </si>
  <si>
    <t>COORDINACIÓN Y PLANIFICACIÓN INTERINSTITUCIONAL EN SEGURIDAD ALIMENTARIA Y NUTRICIONAL</t>
  </si>
  <si>
    <t>11130016-235-54-00-003-000</t>
  </si>
  <si>
    <t>MONITOREO Y EVALUACIÓN EN SEGURIDAD ALIMENTARIA Y NUTRICIONAL</t>
  </si>
  <si>
    <t>11130016-235-54-00-005-000</t>
  </si>
  <si>
    <t>COMUNICACIÓN EN SEGURIDAD ALIMENTARIA Y NUTRICIONAL</t>
  </si>
  <si>
    <t>11200041-11-00-002-000</t>
  </si>
  <si>
    <t>11130016-235-54-00-006-000</t>
  </si>
  <si>
    <t>PARTICIPACIÓN COMUNITARIA EN SEGURIDAD ALIMENTARÍA Y NUTRICIONAL</t>
  </si>
  <si>
    <t>11200041-11-00-003-000</t>
  </si>
  <si>
    <t>11130016-235-54-01-001-000</t>
  </si>
  <si>
    <t>APOYO TÉCNICO EN LA IMPLEMENTACIÓN DE LA ESTRATEGIA</t>
  </si>
  <si>
    <t>11130016-235-54-01-002-000</t>
  </si>
  <si>
    <t>MONITOREO DE LA ESTRATEGIA</t>
  </si>
  <si>
    <t>CONSTRUCCIÓN DE ACUEDUCTOS</t>
  </si>
  <si>
    <t>CONALFA</t>
  </si>
  <si>
    <t>11200059-11-00-003-000</t>
  </si>
  <si>
    <t>ATENCIÓN EN IDIOMA ESPAÑOL</t>
  </si>
  <si>
    <t xml:space="preserve">11200059-11-00-004-000
</t>
  </si>
  <si>
    <t>ATENCIÓN EN IDIOMAS MAYA, GARÍFUNA Y XINCA</t>
  </si>
  <si>
    <t>21100078-11-00-001-000</t>
  </si>
  <si>
    <t>21100078-11-00-002-000</t>
  </si>
  <si>
    <t>11200057-11-00-003-000</t>
  </si>
  <si>
    <t>ARRENDAMIENTO DE TIERRAS</t>
  </si>
  <si>
    <t>Fuente: SIGES R00818630.rpt</t>
  </si>
  <si>
    <t>11130009-14-00-015-000</t>
  </si>
  <si>
    <t>MONITOREO DE CRECIMIENTO</t>
  </si>
  <si>
    <t xml:space="preserve">VIGILANCIA DEL AGUA </t>
  </si>
  <si>
    <t xml:space="preserve">SERVICIOS DE VIGILANCIA DE DESARROLLO INFANTIL </t>
  </si>
  <si>
    <t>11130009-14-00-011-000</t>
  </si>
  <si>
    <t>11130017-12-00-004-000</t>
  </si>
  <si>
    <t>APOYO AL MEJORAMIENTO DEL HOGAR RURAL</t>
  </si>
  <si>
    <t>11130012-11-03-002-000</t>
  </si>
  <si>
    <t xml:space="preserve">APOYO AL INCREMENTO DE INGRESOS EN EL HOGAR PARA LA PREVENCIÓN DE LA DESNUTRICIÓN CRÓNICA </t>
  </si>
  <si>
    <t>11130012-11-03-003-000</t>
  </si>
  <si>
    <t xml:space="preserve">RESGUARDO Y CONSERVACION DE ALIMIENTOS </t>
  </si>
  <si>
    <t>11200054-14-01-000-002</t>
  </si>
  <si>
    <t>MINTRAB</t>
  </si>
  <si>
    <t>11130010-17-00-001-000</t>
  </si>
  <si>
    <t>11130010-17-00-002-000</t>
  </si>
  <si>
    <t>11130010-17-00-004-000</t>
  </si>
  <si>
    <t xml:space="preserve">11130016-212-64-01-000-003
</t>
  </si>
  <si>
    <t>11130016-212-64-01-000-004</t>
  </si>
  <si>
    <t xml:space="preserve">PROTECCIÓN Y ACOGIMIENTO RESIDENCIAL PARA  NIÑEZ Y ADOLESCENCIA CON DISCAPACIDAD </t>
  </si>
  <si>
    <t xml:space="preserve">11130016-212-64-03-000-011
</t>
  </si>
  <si>
    <t>11130013 202-111-01-0001-000-001-3000</t>
  </si>
  <si>
    <t>11130013 111-001-001-000-002-0899</t>
  </si>
  <si>
    <t>11130013 -111001-001-000-002-0599</t>
  </si>
  <si>
    <t>11130013 -11-001-001-000-002-2099</t>
  </si>
  <si>
    <t>11130013-11-001-001-000-002-0899</t>
  </si>
  <si>
    <t>11130013 11-001-001-000-002-3600</t>
  </si>
  <si>
    <t>11130013 11-001-001-000-002-2099</t>
  </si>
  <si>
    <t>11130013 11-001-001-000-002-1609</t>
  </si>
  <si>
    <t>11130013 11-001-001-000-003-1699</t>
  </si>
  <si>
    <t>11130013 11-001-001-000-003-1299</t>
  </si>
  <si>
    <t>11130013 11-001-002-000-001-1499</t>
  </si>
  <si>
    <t>11130013 11-001-002-000-002-1601</t>
  </si>
  <si>
    <t>11130013  11-001-002-000-002-0999</t>
  </si>
  <si>
    <t>11130013 11-001-002-000-002-1199</t>
  </si>
  <si>
    <t>11130013 11-001-002-000-002-3600</t>
  </si>
  <si>
    <t>11130013 11-01-002-000-003-0805</t>
  </si>
  <si>
    <t>11130013 11-01-002-000-003-1420</t>
  </si>
  <si>
    <t>11130013 11-01-002-000-003-1499</t>
  </si>
  <si>
    <t>11130013 11-01-002-000-003-1299</t>
  </si>
  <si>
    <t>11130013 11-01-002-000-003-0909</t>
  </si>
  <si>
    <t>11130013 11-01-002-000-003-0799</t>
  </si>
  <si>
    <t>11130013 11-01-002-000-003-1699</t>
  </si>
  <si>
    <t>11130013 11-01-002-000-003-3000</t>
  </si>
  <si>
    <t xml:space="preserve">MEJORAMIENTO DE CARRETERAS SECUNDARIAS Y PUENTES </t>
  </si>
  <si>
    <t>11130013 11-002-001-000-001-3000</t>
  </si>
  <si>
    <t xml:space="preserve">MEJORAMIENTO DE CAMINOS RURALES </t>
  </si>
  <si>
    <t>11130013 14-000-001-000-002-1416</t>
  </si>
  <si>
    <t>1130013 14-000-001-000-002-0602</t>
  </si>
  <si>
    <t>1130013 14-000-001-000-002-0610</t>
  </si>
  <si>
    <t>1130013 14-000-002-000-001-1207</t>
  </si>
  <si>
    <t>1130013 14-000-002-000-001-1602</t>
  </si>
  <si>
    <t>1130013 14-000-002-000-001-1411</t>
  </si>
  <si>
    <t>1130013 14-000-002-000-001-1420</t>
  </si>
  <si>
    <t>1130013 14-000-002-000-001-0701</t>
  </si>
  <si>
    <t>1130013 14-001-002-000-003-1501</t>
  </si>
  <si>
    <t xml:space="preserve">Construcción carretera franja transversal del norte (frontera con México- Modesto Méndez, Izabal) </t>
  </si>
  <si>
    <t xml:space="preserve">Reposicion carretera RN 1 tramo godinez san andres semetabaj panajachel solola </t>
  </si>
  <si>
    <t xml:space="preserve">Reposición carretera CA-09 SUR tramo palin -Escuintla, Escuintla </t>
  </si>
  <si>
    <t xml:space="preserve">Reposición carretera ruta CA 10 tramo quezaltepeque frontera agua caliente chiquimula </t>
  </si>
  <si>
    <t>Reposicion carretera CA 01 OOCC tramo cuatro caminos KM 188600 pologua km 205 000 totonicapan</t>
  </si>
  <si>
    <t xml:space="preserve">Reposicion carretera CA 01 ACC tramo pologua km 205000 totonicapan chiquibal km 232 000 quetzaltenango </t>
  </si>
  <si>
    <t xml:space="preserve">Reposición carretera RN 11 tramo bifurcacion CA 02 occidente cocales suchitepequez san lucas toliman solola </t>
  </si>
  <si>
    <t xml:space="preserve">Reposición carretera cito-180  tramo CA-2 OCC (Km 178+000) Retalhuleu - cruce a zunil (km 213+000) Quetzaltenango </t>
  </si>
  <si>
    <t>Reposición de carretera CA-12, tramo KM 212+200 frontera la ermita (Km 227+404) Chiquimula</t>
  </si>
  <si>
    <t>Mejoramiento carretera RN7E tramo I : San julian-Tamahu-Tucuru -puente chasco (pavimentacion)</t>
  </si>
  <si>
    <t>Mejoramiento carretera RN 12 Sur, tramo san marcos guativil El Querzal SINTANA</t>
  </si>
  <si>
    <t xml:space="preserve">Mejoramiento de carretera RN 05 tramo campur-fray bartolome de las casas (pavimentacion) </t>
  </si>
  <si>
    <t>Construcción carretera RD QUI-21 tramo II seca-Lacentillo -SAQUIXPEC El PARAISO longitud 36.54 KM</t>
  </si>
  <si>
    <t>Construcción carretera RD QUI-21 tramo san juan chactela- ixcan longitud 45.6 km.</t>
  </si>
  <si>
    <t>Reposicion carretera RD Av. 9 tramo coban finca chitoc Alta Verapaz</t>
  </si>
  <si>
    <t>Mejoramiento carretera tramo rancho de teja momostenango (pavimentación)</t>
  </si>
  <si>
    <t xml:space="preserve">Mejoramiento carretera RD qui 25 tramo FTN (Aldea san Francisco) ingenieros (frontera) </t>
  </si>
  <si>
    <t xml:space="preserve">Mejoramiento carretera RD Qui 21 tramo III la libertad rio copon asencion copon san juan Chactela </t>
  </si>
  <si>
    <t xml:space="preserve">Mejoramiento carretera RD quiche 4 tramo santa cruz del quiche patzite chimente </t>
  </si>
  <si>
    <t xml:space="preserve">Mejoramiento carretera RD sol 04 tramo santiago atitaln km 171000 San pedro la laguna Km 174220 solola </t>
  </si>
  <si>
    <t>Mejoramiento carretera RDAV 06, tramo lanquin - chabon (pavimentación )</t>
  </si>
  <si>
    <t xml:space="preserve">Mejoramiento carretera RD CHM 17 tramo san martin jilotepeque joyabaj pavimentacion  </t>
  </si>
  <si>
    <t>Mejoramiento carretera RD QUI-21 tramo I: chicaman -El Soch- SECA longitud 33.66 km.</t>
  </si>
  <si>
    <t xml:space="preserve">Mejoramiento camino rural CR-HUE-36 tramo San Martin Cuchumatan union cantinil Huehuetenango </t>
  </si>
  <si>
    <t xml:space="preserve">Reposición escuela primaria oficial rutal mixta aldea las astas barberena santa rosa </t>
  </si>
  <si>
    <t xml:space="preserve">Reposición escuela primaria oficial rural mixta aldea llano grande santa maria ixhuatan santa rosa </t>
  </si>
  <si>
    <t xml:space="preserve">Mejoramiento escuela primaria oficial rural mixta, aldea san jose pineda, santa maria ixhuatan, santa rosa </t>
  </si>
  <si>
    <t xml:space="preserve">Mejoramiento centro de atención permanente (cap) santa cruz, alta verapaz </t>
  </si>
  <si>
    <t>Mejoramiento carretera puente el motagua aldea llano grangre, salama baja verapaz</t>
  </si>
  <si>
    <t>SERVICIOS DE VACUNACIÓN A NIÑO Y NIÑA DE 1 A 5 AÑOS</t>
  </si>
  <si>
    <t>SERVICIOS DE VACUNACIÓN A NIÑO Y NIÑA MENOR DE 1 AÑO</t>
  </si>
  <si>
    <t xml:space="preserve">SERVICIOS DE CONSEJERÍA </t>
  </si>
  <si>
    <t xml:space="preserve">DOTACIÓN DE MICRONUTRIENTES A MUJER EN EDAD FÉRTIL </t>
  </si>
  <si>
    <t>DOTACIÓN DE MICRONUTRIENTRES A NIÑO Y NIÑA MENOR DE 5 AÑOS</t>
  </si>
  <si>
    <t>SERVICIOS DE DESPARACITACIÓN A NIÑO Y NIÑA DE 1 A MENOR DE 5 AÑOS</t>
  </si>
  <si>
    <t>ATENCIÓN POR INFECCION RESPIRATORIA AGUDA A NIÑO Y NIÑA MENOR DE 5 AÑOS</t>
  </si>
  <si>
    <t xml:space="preserve">ATENCIÓN POR ENFERMEDAD DIARREICA AGUDA A NIÑO Y NIÑA MENOR DE 5 AÑOS </t>
  </si>
  <si>
    <t xml:space="preserve">SERVICIOS DE ATENCIÓN PRENATAL OPORTUNA </t>
  </si>
  <si>
    <t xml:space="preserve">SERVICIOS DE ATENCIÓN DEL PARTO INSTITUCIONAL </t>
  </si>
  <si>
    <t>SERVICIOS DE VIGILANCIA DE LA FORTIFICACIÓN EN ALIMENTOS</t>
  </si>
  <si>
    <t>DOTACIÓN DE ALIMIENTACIÓN COMPLEMENTARIA A NIÑO Y NIÑA DE 6 MESES A MENOR DE 24 MESES</t>
  </si>
  <si>
    <t xml:space="preserve">DIAGNÓSTICO Y TRATAMIENTO DE LA DESNUTRICIÓN AGUDA </t>
  </si>
  <si>
    <t>SERVICIOS DE ATENCIÓN DEL RECIÉN NACIDO</t>
  </si>
  <si>
    <t xml:space="preserve">SERVICIOS DE PLANIFICACIÓN FAMILIAR </t>
  </si>
  <si>
    <t>DOTACIÓN DE ALIMENTACIÓN COMPLEMENTARIA A MUJER EMBARAZADA Y MADRE LACTANTE</t>
  </si>
  <si>
    <t xml:space="preserve">APOYO A LA PRODUCCIÓN COMUNITARIA DE ALIMENTOS </t>
  </si>
  <si>
    <t>ASISTENCIA TÉCNICA PARA EL ALMACENAMIENTO DE GRANOS BÁSICOS</t>
  </si>
  <si>
    <t>APOYO EN AL IMPLEMENTACIÓN DE PROYECTOS Y ENCADENAMIENTOS PRODUCTIVOS</t>
  </si>
  <si>
    <t xml:space="preserve">APOYO AL INCREMENTO EN LA DISPONIBILIDAD Y CONSUMO DE ALIMENTOS PARA LA PREVENCIÓN DE LA DESNUTRICIÓN CRÓNICA </t>
  </si>
  <si>
    <t>CONSTRUCCIÓN DE CARRETERAS PRIMARIAS PUENTES Y DISTRIBUIDORES DE TRÁNSITO   SNIP60132</t>
  </si>
  <si>
    <t xml:space="preserve">REPOSICIÓN DE CARRETERAS PRIMARIAS, PUENTES Y DISTRIBUIDORES DE TRÁNSITO </t>
  </si>
  <si>
    <t xml:space="preserve">MEJORAMIENTO DE CARRETERAS PRIMARIAS, PUENTES Y DISTRIBUIDORES DE TRÁNSITO </t>
  </si>
  <si>
    <t>CONSTRUCCIÓN DE CARRETERAS SECUNDARIAS Y PUENTES</t>
  </si>
  <si>
    <t>REPOSICIÓN DE CARRETERAS SECUNDARIAS Y PUENTES</t>
  </si>
  <si>
    <t>CONSTRUCCIÓN, AMPLIACIÓN, RECONSTRUCCIÓN Y MEJORAMIENTO DE ESCUELAS DE PRIMARIA</t>
  </si>
  <si>
    <t>ASESORÍA Y CONTROL EN LA GESTIÓN DE RESIDUOS Y DESECHOS SÓLIDOS</t>
  </si>
  <si>
    <t>CONTROL DE LA CONTAMINACIÓN HÍDRICA Y PREVENCIÓN DE LA DESERTIFICACIÓN Y SEQUÍA</t>
  </si>
  <si>
    <t>EDUCACIÓN ESPECIAL Y HABILITACIÓN A LA NIÑEZ CON DISCAPACIDAD</t>
  </si>
  <si>
    <t>11130013 11-001-002-000-003-0805</t>
  </si>
  <si>
    <t>11130013 11-001-002-000-003-0706</t>
  </si>
  <si>
    <t>11130020-21-02-001-000</t>
  </si>
  <si>
    <t>11130020-21-02-002-000</t>
  </si>
  <si>
    <t xml:space="preserve">TRANSFERENCIAS MONETARIAS CON ÉNFASIS EN EDUCACIÓN </t>
  </si>
  <si>
    <t>TRANSFERENCIAS MONETARIAS PARA FAMILIAS CON NIÑAS Y ADOLESCENTES DE 10 A 14 AÑOS</t>
  </si>
  <si>
    <r>
      <rPr>
        <sz val="11"/>
        <color rgb="FFFF0000"/>
        <rFont val="Calibri"/>
        <family val="2"/>
      </rPr>
      <t>CONSTRUCCIÓN, AMPLIACIÓN Y MEJORAMIENTO DE EDIFICIOS DE SALU</t>
    </r>
    <r>
      <rPr>
        <sz val="11"/>
        <rFont val="Calibri"/>
        <family val="2"/>
      </rPr>
      <t>D</t>
    </r>
  </si>
  <si>
    <t>MEJORAMIENTO DE CARRETERAS PRIMARIAS, PUENTES Y DISTRIBUIDORES DE TRÁNSITO</t>
  </si>
  <si>
    <t>CONSTRUCCIÓN, AMPLIACIÓN Y MEJORAMIENTO DE EDIFICIOS DE SALUD</t>
  </si>
  <si>
    <t xml:space="preserve">TOTAL </t>
  </si>
  <si>
    <t>SERVICIO DE EDUCACIÓN INICIAL</t>
  </si>
  <si>
    <t>11130008-18-00-001-000</t>
  </si>
  <si>
    <t>CONSTRUCCIÓN, AMPLIACIÓN, REPOSICIÓN Y MEJORAMIENTO DE ESTABLECIMIENTOS DE EDUCACIÓN DIVERSIFICADA</t>
  </si>
  <si>
    <t>CONSTRUCCIÓN, AMPLIACIÓN ,REPOSICIÓN Y MEJORAMIENTO DE ESCUELAS DE PRIMARIA</t>
  </si>
  <si>
    <t>CONSTRUCCIÓN, AMPLIACIÓN, REPOSICIÓN Y MEJORAMIENTO DE EDIFICIOS DE SALUD</t>
  </si>
  <si>
    <t>11200054-14-01-000-001</t>
  </si>
  <si>
    <t>CONSTRUCCIÓN DE ALACANTARILLADOS</t>
  </si>
  <si>
    <t>INSTITUCIONES</t>
  </si>
  <si>
    <t>ASIGNADO</t>
  </si>
  <si>
    <t>% Ejecución</t>
  </si>
  <si>
    <t>MINISTERIOS</t>
  </si>
  <si>
    <t>SECRETARÍAS</t>
  </si>
  <si>
    <t>DESCENTRALIZADAS</t>
  </si>
  <si>
    <t xml:space="preserve">CONALFA </t>
  </si>
  <si>
    <t>SECRETARIA DE SEGURIDAD ALIMENTARIA Y NUTRICIONAL DE LA PRESIDENCIA DE LA REPÚBLICA -SESAN-</t>
  </si>
  <si>
    <t>Cantidad expresada en millones de Quetzales</t>
  </si>
  <si>
    <t>Fuente:Reporte SICOIN R00815611.rpt</t>
  </si>
  <si>
    <t xml:space="preserve">Fuente: reporte SIGES R00818630.rpt </t>
  </si>
  <si>
    <t xml:space="preserve">CÓDIGO PRESUPUESTARIO </t>
  </si>
  <si>
    <t xml:space="preserve">EJECUCIÓN ACUMULADA </t>
  </si>
  <si>
    <t xml:space="preserve">SERVICIOS DE INSPECCIÓN LABORAL </t>
  </si>
  <si>
    <t xml:space="preserve">SERVICIOS DE CAPACITACIÓN Y FORMACIÓN PARA EL TRABAJO </t>
  </si>
  <si>
    <t xml:space="preserve">SERVICIOS DE COLOCACIÓN E INTERMEDIACIÓN LABORAL </t>
  </si>
  <si>
    <t>11130011-14-00-002-000</t>
  </si>
  <si>
    <t>SERVICIOS DE APOYO TÉNICO A MUJERES MICROEMPRESARIAS PARA EMPODERAMIENTO ECONÓMICO</t>
  </si>
  <si>
    <t xml:space="preserve">11130016-212-64-03-000-004
</t>
  </si>
  <si>
    <t>DOTACIÓN DE ALIMENTOS A FAMILIAS POR TRABAJOS COMUNITARIOS DAMNIFICADOS POR EVENTOS CLIMÁTICOS Y DESASTRES NATURALES Y PERSONAS VULNERABLES A RIESGOS</t>
  </si>
  <si>
    <t>POA SAN 2021</t>
  </si>
  <si>
    <t>CRECIENDO SEGURO</t>
  </si>
  <si>
    <t>11200041-11-00-001-000</t>
  </si>
  <si>
    <t>GENERACIÓN Y VALIDACIÓN DE TECNOLOGÍA AGRÍCOLA</t>
  </si>
  <si>
    <t>PROMOCCIÓN DE TECNOLOGÍA AGRÍCOLA</t>
  </si>
  <si>
    <t>PRODUCCIÓN DE SEMILLAS MEJORADAS PARA PROMOCIÓN</t>
  </si>
  <si>
    <t>MEJORAMIENTO DE CARRETERAS SECUNDARIAS Y PUENTES</t>
  </si>
  <si>
    <t xml:space="preserve">                             EJECUCIÓN FINANCIERA DEL PLAN OPERATIVO ANUAL DE SAN 2021 POR INSTITUCIÓN </t>
  </si>
  <si>
    <t xml:space="preserve">EJECUCIÓN FINANCIERA DEL PLAN OPERATIVO ANUAL DE SAN 2021 </t>
  </si>
  <si>
    <t>EJECUCIÓN FINANCIERA</t>
  </si>
  <si>
    <t>11130016-224-38-00-014-000</t>
  </si>
  <si>
    <t>Fuente: Reporte SBS</t>
  </si>
  <si>
    <t xml:space="preserve">PERIODO DEL 01 DE ENERO AL 31 DE MAYO DE 2021             </t>
  </si>
  <si>
    <t>PERIODO DEL 01 DE ENERO AL 31 DE MAYO</t>
  </si>
  <si>
    <t>INFORMACIÓN AL 31 DE MAYO  DE 2021</t>
  </si>
  <si>
    <t xml:space="preserve">CIV: SIGES  R00818630.rpt </t>
  </si>
  <si>
    <t>Fuente: SICOIN R00815611.rpt/R00804768.rpt</t>
  </si>
  <si>
    <t>11130013 202-11-02-001-000-001</t>
  </si>
  <si>
    <t>CONSTRUCCIÓN DE  PUENTES EN CAMINOS RURALES</t>
  </si>
  <si>
    <t xml:space="preserve">CONSTRUCCIÓN, AMPLIACIÓN Y REPOSICIÓN DE ESCUELAS BICENTENARIO </t>
  </si>
  <si>
    <t>11130013-217-11-01-002-000-003</t>
  </si>
  <si>
    <t>11130013-202-11-01-002-000-001</t>
  </si>
  <si>
    <t>11130013-202-11-01-002-000-003</t>
  </si>
  <si>
    <t>11130013-206-14-00-001-000-002</t>
  </si>
  <si>
    <t>11130013-206-14-00-001-000-004</t>
  </si>
  <si>
    <t>11130013-206-14-00-001-000-006</t>
  </si>
  <si>
    <t>11130013-203-14-00-002-000-001</t>
  </si>
  <si>
    <t>SBS: Reporte paralelo elaborado por la SBS, fuente SIGES y SICOIN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</si>
</sst>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0"/>
    <numFmt numFmtId="165" formatCode="#,##0.00\ &quot;Q&quot;"/>
  </numFmts>
  <fonts count="4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2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color rgb="FF1E4E79"/>
      <name val="Calibri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  <font>
      <b/>
      <sz val="16"/>
      <color rgb="FFFFFFFF"/>
      <name val="Calibri"/>
      <family val="2"/>
    </font>
    <font>
      <b/>
      <i/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16"/>
      <name val="Calibri"/>
      <family val="2"/>
    </font>
    <font>
      <sz val="11"/>
      <color theme="4" tint="-0.499984740745262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2E75B5"/>
      </patternFill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</fills>
  <borders count="10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0" fontId="23" fillId="0" borderId="19"/>
    <xf numFmtId="9" fontId="8" fillId="0" borderId="19" applyFont="0" applyFill="0" applyBorder="0" applyAlignment="0" applyProtection="0"/>
    <xf numFmtId="0" fontId="24" fillId="0" borderId="19"/>
    <xf numFmtId="0" fontId="8" fillId="0" borderId="19"/>
    <xf numFmtId="0" fontId="33" fillId="0" borderId="19" applyNumberFormat="0" applyFill="0" applyBorder="0" applyAlignment="0" applyProtection="0"/>
    <xf numFmtId="44" fontId="39" fillId="0" borderId="0" applyFont="0" applyFill="0" applyBorder="0" applyAlignment="0" applyProtection="0"/>
  </cellStyleXfs>
  <cellXfs count="482">
    <xf numFmtId="0" fontId="0" fillId="0" borderId="0" xfId="0" applyFont="1" applyAlignment="1"/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0" fontId="0" fillId="0" borderId="0" xfId="0" applyNumberFormat="1" applyFont="1"/>
    <xf numFmtId="10" fontId="7" fillId="0" borderId="0" xfId="0" applyNumberFormat="1" applyFont="1"/>
    <xf numFmtId="0" fontId="0" fillId="0" borderId="0" xfId="0" applyFont="1" applyAlignment="1">
      <alignment vertical="center" wrapText="1"/>
    </xf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0" fontId="7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/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7" fillId="0" borderId="0" xfId="0" applyFont="1"/>
    <xf numFmtId="164" fontId="7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0" fillId="0" borderId="0" xfId="0" applyFont="1" applyAlignment="1"/>
    <xf numFmtId="165" fontId="0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165" fontId="2" fillId="0" borderId="0" xfId="0" applyNumberFormat="1" applyFont="1" applyAlignment="1"/>
    <xf numFmtId="164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6" fillId="2" borderId="28" xfId="0" applyFont="1" applyFill="1" applyBorder="1" applyAlignment="1">
      <alignment horizontal="right" vertical="center" wrapText="1"/>
    </xf>
    <xf numFmtId="0" fontId="8" fillId="0" borderId="30" xfId="0" applyFont="1" applyBorder="1" applyAlignment="1">
      <alignment vertical="center" wrapText="1"/>
    </xf>
    <xf numFmtId="0" fontId="6" fillId="2" borderId="32" xfId="0" applyFont="1" applyFill="1" applyBorder="1" applyAlignment="1">
      <alignment horizontal="right" vertical="center" wrapText="1"/>
    </xf>
    <xf numFmtId="0" fontId="8" fillId="0" borderId="3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6" fillId="2" borderId="21" xfId="0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0" fontId="1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10" fontId="0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44" fontId="13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4" fontId="11" fillId="0" borderId="21" xfId="0" applyNumberFormat="1" applyFont="1" applyFill="1" applyBorder="1" applyAlignment="1">
      <alignment vertical="center"/>
    </xf>
    <xf numFmtId="44" fontId="11" fillId="0" borderId="21" xfId="0" applyNumberFormat="1" applyFont="1" applyFill="1" applyBorder="1" applyAlignment="1">
      <alignment horizontal="center" vertical="center"/>
    </xf>
    <xf numFmtId="10" fontId="11" fillId="0" borderId="21" xfId="1" applyNumberFormat="1" applyFont="1" applyFill="1" applyBorder="1" applyAlignment="1">
      <alignment horizontal="center" vertical="center"/>
    </xf>
    <xf numFmtId="44" fontId="3" fillId="0" borderId="21" xfId="0" applyNumberFormat="1" applyFont="1" applyFill="1" applyBorder="1" applyAlignment="1">
      <alignment horizontal="center" vertical="center"/>
    </xf>
    <xf numFmtId="10" fontId="3" fillId="0" borderId="21" xfId="1" applyNumberFormat="1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vertical="center"/>
    </xf>
    <xf numFmtId="10" fontId="1" fillId="0" borderId="25" xfId="1" applyNumberFormat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21" xfId="0" applyFont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vertical="center"/>
    </xf>
    <xf numFmtId="10" fontId="1" fillId="0" borderId="19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44" fontId="11" fillId="5" borderId="21" xfId="0" applyNumberFormat="1" applyFont="1" applyFill="1" applyBorder="1" applyAlignment="1">
      <alignment vertical="center"/>
    </xf>
    <xf numFmtId="44" fontId="11" fillId="5" borderId="21" xfId="0" applyNumberFormat="1" applyFont="1" applyFill="1" applyBorder="1" applyAlignment="1">
      <alignment horizontal="center" vertical="center"/>
    </xf>
    <xf numFmtId="10" fontId="11" fillId="5" borderId="21" xfId="1" applyNumberFormat="1" applyFont="1" applyFill="1" applyBorder="1" applyAlignment="1">
      <alignment horizontal="center" vertical="center"/>
    </xf>
    <xf numFmtId="10" fontId="3" fillId="5" borderId="21" xfId="1" applyNumberFormat="1" applyFont="1" applyFill="1" applyBorder="1" applyAlignment="1">
      <alignment horizontal="center" vertical="center"/>
    </xf>
    <xf numFmtId="10" fontId="3" fillId="5" borderId="23" xfId="1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0" fontId="11" fillId="3" borderId="21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3" borderId="23" xfId="1" applyNumberFormat="1" applyFont="1" applyFill="1" applyBorder="1" applyAlignment="1">
      <alignment horizontal="center" vertical="center"/>
    </xf>
    <xf numFmtId="10" fontId="1" fillId="3" borderId="25" xfId="1" applyNumberFormat="1" applyFont="1" applyFill="1" applyBorder="1" applyAlignment="1">
      <alignment horizontal="center" vertical="center"/>
    </xf>
    <xf numFmtId="10" fontId="1" fillId="3" borderId="19" xfId="1" applyNumberFormat="1" applyFont="1" applyFill="1" applyBorder="1" applyAlignment="1">
      <alignment horizontal="center" vertical="center"/>
    </xf>
    <xf numFmtId="0" fontId="0" fillId="0" borderId="0" xfId="0" applyFont="1" applyAlignment="1"/>
    <xf numFmtId="164" fontId="14" fillId="0" borderId="19" xfId="0" applyNumberFormat="1" applyFont="1" applyBorder="1" applyAlignment="1">
      <alignment vertical="center"/>
    </xf>
    <xf numFmtId="0" fontId="18" fillId="0" borderId="0" xfId="0" applyFont="1" applyAlignment="1"/>
    <xf numFmtId="49" fontId="18" fillId="0" borderId="0" xfId="0" applyNumberFormat="1" applyFont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0" xfId="0" applyFont="1"/>
    <xf numFmtId="0" fontId="17" fillId="2" borderId="4" xfId="0" applyFont="1" applyFill="1" applyBorder="1" applyAlignment="1">
      <alignment vertical="center" wrapText="1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164" fontId="17" fillId="0" borderId="19" xfId="0" applyNumberFormat="1" applyFont="1" applyBorder="1" applyAlignment="1">
      <alignment vertical="center"/>
    </xf>
    <xf numFmtId="0" fontId="17" fillId="0" borderId="0" xfId="0" applyFont="1" applyAlignment="1"/>
    <xf numFmtId="0" fontId="16" fillId="0" borderId="4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0" fillId="0" borderId="19" xfId="4" applyFont="1" applyAlignment="1"/>
    <xf numFmtId="0" fontId="0" fillId="0" borderId="19" xfId="4" applyFont="1"/>
    <xf numFmtId="0" fontId="0" fillId="0" borderId="19" xfId="4" applyFont="1" applyAlignment="1">
      <alignment vertical="center"/>
    </xf>
    <xf numFmtId="49" fontId="0" fillId="0" borderId="19" xfId="4" applyNumberFormat="1" applyFont="1" applyAlignment="1">
      <alignment horizontal="center" vertical="center"/>
    </xf>
    <xf numFmtId="10" fontId="1" fillId="0" borderId="19" xfId="4" applyNumberFormat="1" applyFont="1" applyAlignment="1">
      <alignment horizontal="center" vertical="center"/>
    </xf>
    <xf numFmtId="0" fontId="17" fillId="0" borderId="19" xfId="4" applyFont="1"/>
    <xf numFmtId="0" fontId="17" fillId="0" borderId="19" xfId="4" applyFont="1" applyAlignment="1">
      <alignment vertical="center"/>
    </xf>
    <xf numFmtId="49" fontId="17" fillId="0" borderId="19" xfId="4" applyNumberFormat="1" applyFont="1" applyAlignment="1">
      <alignment horizontal="center" vertical="center"/>
    </xf>
    <xf numFmtId="4" fontId="26" fillId="0" borderId="0" xfId="0" applyNumberFormat="1" applyFont="1" applyAlignment="1">
      <alignment horizontal="right" vertical="top" wrapText="1"/>
    </xf>
    <xf numFmtId="0" fontId="22" fillId="0" borderId="4" xfId="0" applyFont="1" applyBorder="1" applyAlignment="1">
      <alignment horizontal="justify" vertical="center" wrapText="1"/>
    </xf>
    <xf numFmtId="3" fontId="2" fillId="0" borderId="19" xfId="5" applyNumberFormat="1" applyFont="1" applyAlignment="1">
      <alignment horizontal="right" vertical="center" wrapText="1" readingOrder="1"/>
    </xf>
    <xf numFmtId="0" fontId="8" fillId="0" borderId="19" xfId="5" applyFont="1" applyAlignment="1">
      <alignment vertical="center"/>
    </xf>
    <xf numFmtId="0" fontId="8" fillId="0" borderId="19" xfId="5" applyFont="1" applyAlignment="1"/>
    <xf numFmtId="0" fontId="28" fillId="0" borderId="19" xfId="5" applyFont="1" applyBorder="1" applyAlignment="1"/>
    <xf numFmtId="0" fontId="29" fillId="0" borderId="19" xfId="5" applyFont="1" applyAlignment="1">
      <alignment vertical="center"/>
    </xf>
    <xf numFmtId="0" fontId="8" fillId="0" borderId="19" xfId="5" applyFont="1" applyAlignment="1">
      <alignment horizontal="center" vertical="center"/>
    </xf>
    <xf numFmtId="0" fontId="16" fillId="0" borderId="19" xfId="5" applyFont="1" applyAlignment="1">
      <alignment vertical="center"/>
    </xf>
    <xf numFmtId="0" fontId="17" fillId="0" borderId="19" xfId="5" applyFont="1" applyAlignment="1">
      <alignment vertical="center"/>
    </xf>
    <xf numFmtId="0" fontId="17" fillId="0" borderId="19" xfId="5" applyFont="1" applyAlignment="1">
      <alignment horizontal="center" vertical="center"/>
    </xf>
    <xf numFmtId="0" fontId="32" fillId="0" borderId="9" xfId="5" applyFont="1" applyBorder="1" applyAlignment="1">
      <alignment horizontal="left" vertical="center" wrapText="1" readingOrder="1"/>
    </xf>
    <xf numFmtId="0" fontId="33" fillId="0" borderId="38" xfId="6" applyBorder="1" applyAlignment="1">
      <alignment horizontal="left" vertical="center" wrapText="1" readingOrder="1"/>
    </xf>
    <xf numFmtId="0" fontId="32" fillId="0" borderId="38" xfId="5" applyFont="1" applyBorder="1" applyAlignment="1">
      <alignment horizontal="left" vertical="center" wrapText="1" readingOrder="1"/>
    </xf>
    <xf numFmtId="0" fontId="33" fillId="0" borderId="38" xfId="6" applyFont="1" applyBorder="1" applyAlignment="1">
      <alignment horizontal="left" vertical="center" wrapText="1" readingOrder="1"/>
    </xf>
    <xf numFmtId="10" fontId="8" fillId="0" borderId="19" xfId="5" applyNumberFormat="1" applyFont="1"/>
    <xf numFmtId="0" fontId="1" fillId="0" borderId="19" xfId="5" applyFont="1"/>
    <xf numFmtId="0" fontId="8" fillId="0" borderId="19" xfId="5" applyFont="1"/>
    <xf numFmtId="43" fontId="8" fillId="0" borderId="19" xfId="5" applyNumberFormat="1" applyFont="1"/>
    <xf numFmtId="0" fontId="2" fillId="0" borderId="45" xfId="5" applyFont="1" applyBorder="1" applyAlignment="1">
      <alignment horizontal="center" vertical="center" wrapText="1" readingOrder="1"/>
    </xf>
    <xf numFmtId="0" fontId="2" fillId="0" borderId="46" xfId="5" applyFont="1" applyBorder="1" applyAlignment="1">
      <alignment horizontal="center" vertical="center" wrapText="1" readingOrder="1"/>
    </xf>
    <xf numFmtId="10" fontId="2" fillId="0" borderId="44" xfId="5" applyNumberFormat="1" applyFont="1" applyBorder="1" applyAlignment="1">
      <alignment horizontal="center" vertical="center"/>
    </xf>
    <xf numFmtId="0" fontId="8" fillId="0" borderId="19" xfId="5" applyFont="1" applyAlignment="1"/>
    <xf numFmtId="0" fontId="2" fillId="0" borderId="49" xfId="5" applyFont="1" applyBorder="1" applyAlignment="1">
      <alignment horizontal="center" vertical="center" wrapText="1" readingOrder="1"/>
    </xf>
    <xf numFmtId="10" fontId="14" fillId="0" borderId="19" xfId="0" applyNumberFormat="1" applyFont="1" applyBorder="1" applyAlignment="1">
      <alignment horizontal="center" vertical="center"/>
    </xf>
    <xf numFmtId="4" fontId="27" fillId="0" borderId="0" xfId="0" applyNumberFormat="1" applyFont="1" applyAlignment="1">
      <alignment horizontal="center" vertical="top" wrapText="1"/>
    </xf>
    <xf numFmtId="164" fontId="0" fillId="0" borderId="0" xfId="7" applyNumberFormat="1" applyFont="1" applyAlignment="1">
      <alignment horizontal="center" vertical="center"/>
    </xf>
    <xf numFmtId="164" fontId="17" fillId="0" borderId="0" xfId="7" applyNumberFormat="1" applyFont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64" fontId="17" fillId="3" borderId="4" xfId="0" applyNumberFormat="1" applyFont="1" applyFill="1" applyBorder="1" applyAlignment="1">
      <alignment horizontal="center" vertical="center"/>
    </xf>
    <xf numFmtId="164" fontId="17" fillId="3" borderId="4" xfId="7" applyNumberFormat="1" applyFont="1" applyFill="1" applyBorder="1" applyAlignment="1">
      <alignment horizontal="center" vertical="center"/>
    </xf>
    <xf numFmtId="164" fontId="17" fillId="0" borderId="4" xfId="7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 wrapText="1"/>
    </xf>
    <xf numFmtId="164" fontId="27" fillId="0" borderId="0" xfId="7" applyNumberFormat="1" applyFont="1" applyAlignment="1">
      <alignment horizontal="center" vertical="center" wrapText="1"/>
    </xf>
    <xf numFmtId="0" fontId="0" fillId="0" borderId="19" xfId="4" applyFont="1" applyAlignment="1">
      <alignment horizontal="center" vertical="center"/>
    </xf>
    <xf numFmtId="0" fontId="17" fillId="0" borderId="19" xfId="4" applyFont="1" applyAlignment="1">
      <alignment horizontal="center" vertical="center"/>
    </xf>
    <xf numFmtId="164" fontId="17" fillId="0" borderId="19" xfId="4" applyNumberFormat="1" applyFont="1" applyAlignment="1">
      <alignment horizontal="center" vertical="center"/>
    </xf>
    <xf numFmtId="164" fontId="1" fillId="0" borderId="19" xfId="4" applyNumberFormat="1" applyFont="1" applyAlignment="1">
      <alignment horizontal="center" vertical="center"/>
    </xf>
    <xf numFmtId="164" fontId="0" fillId="0" borderId="19" xfId="4" applyNumberFormat="1" applyFont="1" applyAlignment="1">
      <alignment horizontal="center" vertical="center"/>
    </xf>
    <xf numFmtId="164" fontId="17" fillId="0" borderId="4" xfId="4" applyNumberFormat="1" applyFont="1" applyFill="1" applyBorder="1" applyAlignment="1">
      <alignment horizontal="center" vertical="center"/>
    </xf>
    <xf numFmtId="164" fontId="17" fillId="3" borderId="4" xfId="4" applyNumberFormat="1" applyFont="1" applyFill="1" applyBorder="1" applyAlignment="1">
      <alignment horizontal="center" vertical="center" wrapText="1"/>
    </xf>
    <xf numFmtId="164" fontId="17" fillId="0" borderId="4" xfId="4" applyNumberFormat="1" applyFont="1" applyBorder="1" applyAlignment="1">
      <alignment horizontal="center" vertical="center"/>
    </xf>
    <xf numFmtId="164" fontId="17" fillId="0" borderId="4" xfId="4" applyNumberFormat="1" applyFont="1" applyBorder="1" applyAlignment="1">
      <alignment horizontal="center" vertical="center" wrapText="1"/>
    </xf>
    <xf numFmtId="164" fontId="16" fillId="0" borderId="4" xfId="4" applyNumberFormat="1" applyFont="1" applyBorder="1" applyAlignment="1">
      <alignment horizontal="center" vertical="center"/>
    </xf>
    <xf numFmtId="10" fontId="17" fillId="0" borderId="44" xfId="3" applyNumberFormat="1" applyFont="1" applyFill="1" applyBorder="1" applyAlignment="1">
      <alignment horizontal="center" vertical="center"/>
    </xf>
    <xf numFmtId="10" fontId="17" fillId="0" borderId="44" xfId="4" applyNumberFormat="1" applyFont="1" applyBorder="1" applyAlignment="1">
      <alignment horizontal="center" vertical="center"/>
    </xf>
    <xf numFmtId="164" fontId="16" fillId="0" borderId="1" xfId="4" applyNumberFormat="1" applyFont="1" applyBorder="1" applyAlignment="1">
      <alignment horizontal="center" vertical="center"/>
    </xf>
    <xf numFmtId="10" fontId="17" fillId="0" borderId="54" xfId="4" applyNumberFormat="1" applyFont="1" applyBorder="1" applyAlignment="1">
      <alignment horizontal="center" vertical="center"/>
    </xf>
    <xf numFmtId="164" fontId="7" fillId="0" borderId="56" xfId="4" applyNumberFormat="1" applyFont="1" applyBorder="1" applyAlignment="1">
      <alignment horizontal="center" vertical="center"/>
    </xf>
    <xf numFmtId="10" fontId="7" fillId="0" borderId="57" xfId="4" applyNumberFormat="1" applyFont="1" applyBorder="1" applyAlignment="1">
      <alignment horizontal="center" vertical="center"/>
    </xf>
    <xf numFmtId="10" fontId="7" fillId="0" borderId="57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49" fontId="17" fillId="0" borderId="62" xfId="0" applyNumberFormat="1" applyFont="1" applyBorder="1" applyAlignment="1">
      <alignment vertical="center"/>
    </xf>
    <xf numFmtId="49" fontId="17" fillId="0" borderId="39" xfId="0" applyNumberFormat="1" applyFont="1" applyBorder="1" applyAlignment="1">
      <alignment vertical="center"/>
    </xf>
    <xf numFmtId="164" fontId="7" fillId="0" borderId="53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 readingOrder="1"/>
    </xf>
    <xf numFmtId="164" fontId="17" fillId="0" borderId="7" xfId="0" applyNumberFormat="1" applyFont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 vertical="center"/>
    </xf>
    <xf numFmtId="164" fontId="17" fillId="3" borderId="7" xfId="7" applyNumberFormat="1" applyFont="1" applyFill="1" applyBorder="1" applyAlignment="1">
      <alignment horizontal="center" vertical="center"/>
    </xf>
    <xf numFmtId="164" fontId="7" fillId="0" borderId="53" xfId="7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164" fontId="17" fillId="3" borderId="1" xfId="7" applyNumberFormat="1" applyFont="1" applyFill="1" applyBorder="1" applyAlignment="1">
      <alignment horizontal="center" vertical="center"/>
    </xf>
    <xf numFmtId="164" fontId="7" fillId="0" borderId="56" xfId="0" applyNumberFormat="1" applyFont="1" applyBorder="1" applyAlignment="1">
      <alignment horizontal="center" vertical="center"/>
    </xf>
    <xf numFmtId="164" fontId="7" fillId="0" borderId="56" xfId="7" applyNumberFormat="1" applyFont="1" applyBorder="1" applyAlignment="1">
      <alignment horizontal="center" vertical="center"/>
    </xf>
    <xf numFmtId="10" fontId="17" fillId="0" borderId="67" xfId="0" applyNumberFormat="1" applyFont="1" applyBorder="1" applyAlignment="1">
      <alignment horizontal="center" vertical="center"/>
    </xf>
    <xf numFmtId="10" fontId="17" fillId="0" borderId="44" xfId="0" applyNumberFormat="1" applyFont="1" applyBorder="1" applyAlignment="1">
      <alignment horizontal="center" vertical="center"/>
    </xf>
    <xf numFmtId="10" fontId="17" fillId="0" borderId="54" xfId="0" applyNumberFormat="1" applyFont="1" applyBorder="1" applyAlignment="1">
      <alignment horizontal="center" vertical="center"/>
    </xf>
    <xf numFmtId="2" fontId="17" fillId="0" borderId="39" xfId="0" applyNumberFormat="1" applyFont="1" applyBorder="1" applyAlignment="1">
      <alignment vertical="center"/>
    </xf>
    <xf numFmtId="2" fontId="17" fillId="0" borderId="5" xfId="0" applyNumberFormat="1" applyFont="1" applyBorder="1" applyAlignment="1">
      <alignment vertical="center" wrapText="1"/>
    </xf>
    <xf numFmtId="0" fontId="22" fillId="0" borderId="7" xfId="0" applyFont="1" applyBorder="1" applyAlignment="1">
      <alignment horizontal="justify" vertical="center" wrapText="1"/>
    </xf>
    <xf numFmtId="164" fontId="21" fillId="0" borderId="53" xfId="0" applyNumberFormat="1" applyFont="1" applyBorder="1" applyAlignment="1">
      <alignment horizontal="center" vertical="center" wrapText="1"/>
    </xf>
    <xf numFmtId="164" fontId="21" fillId="0" borderId="47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164" fontId="21" fillId="0" borderId="56" xfId="0" applyNumberFormat="1" applyFont="1" applyBorder="1" applyAlignment="1">
      <alignment vertical="center"/>
    </xf>
    <xf numFmtId="49" fontId="22" fillId="0" borderId="39" xfId="0" applyNumberFormat="1" applyFont="1" applyBorder="1" applyAlignment="1">
      <alignment vertical="center"/>
    </xf>
    <xf numFmtId="49" fontId="22" fillId="0" borderId="5" xfId="0" applyNumberFormat="1" applyFont="1" applyBorder="1" applyAlignment="1">
      <alignment vertical="center"/>
    </xf>
    <xf numFmtId="49" fontId="22" fillId="0" borderId="62" xfId="0" applyNumberFormat="1" applyFont="1" applyBorder="1" applyAlignment="1">
      <alignment vertical="center"/>
    </xf>
    <xf numFmtId="10" fontId="22" fillId="0" borderId="67" xfId="0" applyNumberFormat="1" applyFont="1" applyBorder="1" applyAlignment="1">
      <alignment horizontal="center" vertical="center"/>
    </xf>
    <xf numFmtId="10" fontId="22" fillId="0" borderId="44" xfId="0" applyNumberFormat="1" applyFont="1" applyBorder="1" applyAlignment="1">
      <alignment horizontal="center" vertical="center"/>
    </xf>
    <xf numFmtId="10" fontId="22" fillId="0" borderId="54" xfId="0" applyNumberFormat="1" applyFont="1" applyBorder="1" applyAlignment="1">
      <alignment horizontal="center" vertical="center"/>
    </xf>
    <xf numFmtId="10" fontId="21" fillId="0" borderId="57" xfId="0" applyNumberFormat="1" applyFont="1" applyBorder="1" applyAlignment="1">
      <alignment horizontal="center" vertical="center"/>
    </xf>
    <xf numFmtId="164" fontId="17" fillId="2" borderId="7" xfId="0" applyNumberFormat="1" applyFont="1" applyFill="1" applyBorder="1" applyAlignment="1">
      <alignment horizontal="center" vertical="center"/>
    </xf>
    <xf numFmtId="44" fontId="17" fillId="0" borderId="7" xfId="0" applyNumberFormat="1" applyFont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44" fontId="17" fillId="0" borderId="4" xfId="0" applyNumberFormat="1" applyFont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44" fontId="1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49" fontId="17" fillId="0" borderId="7" xfId="4" applyNumberFormat="1" applyFont="1" applyFill="1" applyBorder="1" applyAlignment="1">
      <alignment vertical="center"/>
    </xf>
    <xf numFmtId="164" fontId="17" fillId="0" borderId="7" xfId="4" applyNumberFormat="1" applyFont="1" applyFill="1" applyBorder="1" applyAlignment="1">
      <alignment horizontal="center" vertical="center"/>
    </xf>
    <xf numFmtId="164" fontId="17" fillId="0" borderId="7" xfId="4" applyNumberFormat="1" applyFont="1" applyFill="1" applyBorder="1" applyAlignment="1">
      <alignment horizontal="center" vertical="center" wrapText="1"/>
    </xf>
    <xf numFmtId="10" fontId="17" fillId="0" borderId="67" xfId="3" applyNumberFormat="1" applyFont="1" applyFill="1" applyBorder="1" applyAlignment="1">
      <alignment horizontal="center" vertical="center"/>
    </xf>
    <xf numFmtId="164" fontId="7" fillId="0" borderId="53" xfId="4" applyNumberFormat="1" applyFont="1" applyBorder="1" applyAlignment="1">
      <alignment horizontal="center" vertical="center" wrapText="1"/>
    </xf>
    <xf numFmtId="164" fontId="7" fillId="0" borderId="47" xfId="4" applyNumberFormat="1" applyFont="1" applyBorder="1" applyAlignment="1">
      <alignment horizontal="center" vertical="center" wrapText="1"/>
    </xf>
    <xf numFmtId="49" fontId="17" fillId="0" borderId="39" xfId="4" applyNumberFormat="1" applyFont="1" applyFill="1" applyBorder="1" applyAlignment="1">
      <alignment vertical="center"/>
    </xf>
    <xf numFmtId="49" fontId="17" fillId="0" borderId="5" xfId="4" applyNumberFormat="1" applyFont="1" applyFill="1" applyBorder="1" applyAlignment="1">
      <alignment vertical="center"/>
    </xf>
    <xf numFmtId="49" fontId="17" fillId="0" borderId="5" xfId="4" applyNumberFormat="1" applyFont="1" applyBorder="1" applyAlignment="1">
      <alignment vertical="center"/>
    </xf>
    <xf numFmtId="0" fontId="16" fillId="0" borderId="5" xfId="4" applyFont="1" applyBorder="1"/>
    <xf numFmtId="0" fontId="16" fillId="0" borderId="62" xfId="4" applyFont="1" applyBorder="1"/>
    <xf numFmtId="10" fontId="15" fillId="0" borderId="71" xfId="0" applyNumberFormat="1" applyFont="1" applyBorder="1" applyAlignment="1">
      <alignment horizontal="center" vertical="center"/>
    </xf>
    <xf numFmtId="10" fontId="14" fillId="0" borderId="75" xfId="0" applyNumberFormat="1" applyFont="1" applyBorder="1" applyAlignment="1">
      <alignment horizontal="center" vertical="center"/>
    </xf>
    <xf numFmtId="164" fontId="15" fillId="0" borderId="76" xfId="0" applyNumberFormat="1" applyFont="1" applyBorder="1" applyAlignment="1">
      <alignment horizontal="center" vertical="center" wrapText="1"/>
    </xf>
    <xf numFmtId="164" fontId="15" fillId="0" borderId="7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10" fontId="17" fillId="0" borderId="44" xfId="1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0" fontId="17" fillId="0" borderId="67" xfId="1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0" fontId="33" fillId="0" borderId="84" xfId="6" applyBorder="1" applyAlignment="1">
      <alignment horizontal="left" vertical="center" wrapText="1" readingOrder="1"/>
    </xf>
    <xf numFmtId="10" fontId="2" fillId="0" borderId="54" xfId="5" applyNumberFormat="1" applyFont="1" applyBorder="1" applyAlignment="1">
      <alignment horizontal="center" vertical="center"/>
    </xf>
    <xf numFmtId="10" fontId="34" fillId="7" borderId="57" xfId="5" applyNumberFormat="1" applyFont="1" applyFill="1" applyBorder="1" applyAlignment="1">
      <alignment horizontal="center" vertical="center"/>
    </xf>
    <xf numFmtId="0" fontId="30" fillId="7" borderId="52" xfId="5" applyFont="1" applyFill="1" applyBorder="1" applyAlignment="1">
      <alignment horizontal="center" vertical="center" wrapText="1" readingOrder="1"/>
    </xf>
    <xf numFmtId="0" fontId="30" fillId="7" borderId="53" xfId="5" applyFont="1" applyFill="1" applyBorder="1" applyAlignment="1">
      <alignment horizontal="center" vertical="center" wrapText="1" readingOrder="1"/>
    </xf>
    <xf numFmtId="0" fontId="30" fillId="7" borderId="47" xfId="5" applyFont="1" applyFill="1" applyBorder="1" applyAlignment="1">
      <alignment horizontal="center" vertical="center" wrapText="1" readingOrder="1"/>
    </xf>
    <xf numFmtId="10" fontId="2" fillId="2" borderId="67" xfId="5" applyNumberFormat="1" applyFont="1" applyFill="1" applyBorder="1" applyAlignment="1">
      <alignment horizontal="center" vertical="center"/>
    </xf>
    <xf numFmtId="4" fontId="31" fillId="8" borderId="55" xfId="5" applyNumberFormat="1" applyFont="1" applyFill="1" applyBorder="1" applyAlignment="1">
      <alignment horizontal="center" vertical="center" wrapText="1" readingOrder="1"/>
    </xf>
    <xf numFmtId="10" fontId="31" fillId="8" borderId="57" xfId="5" applyNumberFormat="1" applyFont="1" applyFill="1" applyBorder="1" applyAlignment="1">
      <alignment horizontal="center" vertical="center"/>
    </xf>
    <xf numFmtId="0" fontId="2" fillId="0" borderId="74" xfId="5" applyFont="1" applyBorder="1" applyAlignment="1">
      <alignment horizontal="center" vertical="center" wrapText="1" readingOrder="1"/>
    </xf>
    <xf numFmtId="0" fontId="33" fillId="0" borderId="24" xfId="6" applyFont="1" applyBorder="1" applyAlignment="1">
      <alignment horizontal="left" vertical="center" wrapText="1" readingOrder="1"/>
    </xf>
    <xf numFmtId="10" fontId="2" fillId="0" borderId="67" xfId="5" applyNumberFormat="1" applyFont="1" applyBorder="1" applyAlignment="1">
      <alignment horizontal="center" vertical="center"/>
    </xf>
    <xf numFmtId="0" fontId="2" fillId="0" borderId="59" xfId="5" applyFont="1" applyBorder="1" applyAlignment="1">
      <alignment horizontal="center" vertical="center" wrapText="1" readingOrder="1"/>
    </xf>
    <xf numFmtId="0" fontId="32" fillId="0" borderId="84" xfId="5" applyFont="1" applyBorder="1" applyAlignment="1">
      <alignment horizontal="left" vertical="center" wrapText="1" readingOrder="1"/>
    </xf>
    <xf numFmtId="10" fontId="7" fillId="0" borderId="47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/>
    </xf>
    <xf numFmtId="0" fontId="17" fillId="3" borderId="53" xfId="0" applyFont="1" applyFill="1" applyBorder="1" applyAlignment="1">
      <alignment vertical="center" wrapText="1"/>
    </xf>
    <xf numFmtId="164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0" fontId="0" fillId="0" borderId="19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19" xfId="0" applyFont="1" applyBorder="1" applyAlignment="1"/>
    <xf numFmtId="49" fontId="17" fillId="0" borderId="39" xfId="0" applyNumberFormat="1" applyFont="1" applyBorder="1" applyAlignment="1">
      <alignment vertical="center" wrapText="1"/>
    </xf>
    <xf numFmtId="0" fontId="16" fillId="0" borderId="62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49" fontId="17" fillId="3" borderId="62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49" fontId="17" fillId="0" borderId="18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49" fontId="17" fillId="0" borderId="62" xfId="0" applyNumberFormat="1" applyFont="1" applyBorder="1" applyAlignment="1">
      <alignment vertical="center" wrapText="1"/>
    </xf>
    <xf numFmtId="49" fontId="17" fillId="3" borderId="52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/>
    </xf>
    <xf numFmtId="164" fontId="22" fillId="0" borderId="7" xfId="0" applyNumberFormat="1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 wrapText="1"/>
    </xf>
    <xf numFmtId="164" fontId="14" fillId="0" borderId="21" xfId="0" applyNumberFormat="1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164" fontId="7" fillId="0" borderId="70" xfId="0" applyNumberFormat="1" applyFont="1" applyBorder="1" applyAlignment="1">
      <alignment horizontal="center" vertical="center"/>
    </xf>
    <xf numFmtId="164" fontId="7" fillId="0" borderId="56" xfId="0" applyNumberFormat="1" applyFont="1" applyBorder="1" applyAlignment="1">
      <alignment horizontal="center"/>
    </xf>
    <xf numFmtId="10" fontId="7" fillId="0" borderId="57" xfId="0" applyNumberFormat="1" applyFont="1" applyBorder="1" applyAlignment="1">
      <alignment horizontal="center"/>
    </xf>
    <xf numFmtId="10" fontId="17" fillId="0" borderId="44" xfId="0" applyNumberFormat="1" applyFont="1" applyBorder="1" applyAlignment="1">
      <alignment horizontal="center" vertical="center" wrapText="1"/>
    </xf>
    <xf numFmtId="10" fontId="17" fillId="0" borderId="54" xfId="0" applyNumberFormat="1" applyFont="1" applyBorder="1" applyAlignment="1">
      <alignment horizontal="center" vertical="center" wrapText="1"/>
    </xf>
    <xf numFmtId="0" fontId="17" fillId="0" borderId="4" xfId="4" applyFont="1" applyFill="1" applyBorder="1" applyAlignment="1">
      <alignment horizontal="justify" vertical="center" wrapText="1"/>
    </xf>
    <xf numFmtId="0" fontId="17" fillId="0" borderId="1" xfId="4" applyFont="1" applyFill="1" applyBorder="1" applyAlignment="1">
      <alignment horizontal="justify" vertical="center" wrapText="1"/>
    </xf>
    <xf numFmtId="49" fontId="17" fillId="0" borderId="7" xfId="0" applyNumberFormat="1" applyFont="1" applyBorder="1" applyAlignment="1">
      <alignment horizontal="justify" vertical="center" wrapText="1"/>
    </xf>
    <xf numFmtId="49" fontId="17" fillId="0" borderId="4" xfId="0" applyNumberFormat="1" applyFont="1" applyBorder="1" applyAlignment="1">
      <alignment horizontal="justify" vertical="center" wrapText="1"/>
    </xf>
    <xf numFmtId="49" fontId="17" fillId="0" borderId="1" xfId="0" applyNumberFormat="1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164" fontId="17" fillId="3" borderId="53" xfId="0" applyNumberFormat="1" applyFont="1" applyFill="1" applyBorder="1" applyAlignment="1">
      <alignment horizontal="center" vertical="center"/>
    </xf>
    <xf numFmtId="10" fontId="17" fillId="3" borderId="47" xfId="0" applyNumberFormat="1" applyFont="1" applyFill="1" applyBorder="1" applyAlignment="1">
      <alignment horizontal="center" vertical="center"/>
    </xf>
    <xf numFmtId="4" fontId="31" fillId="8" borderId="55" xfId="5" applyNumberFormat="1" applyFont="1" applyFill="1" applyBorder="1" applyAlignment="1">
      <alignment horizontal="center" vertical="center" wrapText="1"/>
    </xf>
    <xf numFmtId="4" fontId="31" fillId="8" borderId="56" xfId="5" applyNumberFormat="1" applyFont="1" applyFill="1" applyBorder="1" applyAlignment="1">
      <alignment horizontal="center" vertical="center" wrapText="1"/>
    </xf>
    <xf numFmtId="44" fontId="34" fillId="7" borderId="55" xfId="5" applyNumberFormat="1" applyFont="1" applyFill="1" applyBorder="1" applyAlignment="1">
      <alignment horizontal="center" vertical="center" wrapText="1"/>
    </xf>
    <xf numFmtId="4" fontId="2" fillId="0" borderId="39" xfId="5" applyNumberFormat="1" applyFont="1" applyBorder="1" applyAlignment="1">
      <alignment horizontal="center" vertical="center"/>
    </xf>
    <xf numFmtId="4" fontId="2" fillId="0" borderId="5" xfId="5" applyNumberFormat="1" applyFont="1" applyBorder="1" applyAlignment="1">
      <alignment horizontal="center" vertical="center"/>
    </xf>
    <xf numFmtId="4" fontId="2" fillId="0" borderId="87" xfId="5" applyNumberFormat="1" applyFont="1" applyBorder="1" applyAlignment="1">
      <alignment horizontal="center" vertical="center"/>
    </xf>
    <xf numFmtId="4" fontId="2" fillId="0" borderId="62" xfId="5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/>
    </xf>
    <xf numFmtId="164" fontId="7" fillId="0" borderId="56" xfId="0" applyNumberFormat="1" applyFont="1" applyBorder="1" applyAlignment="1">
      <alignment horizontal="center" vertical="center" wrapText="1"/>
    </xf>
    <xf numFmtId="164" fontId="19" fillId="6" borderId="53" xfId="0" applyNumberFormat="1" applyFont="1" applyFill="1" applyBorder="1" applyAlignment="1">
      <alignment horizontal="center" vertical="center" wrapText="1"/>
    </xf>
    <xf numFmtId="10" fontId="19" fillId="6" borderId="47" xfId="0" applyNumberFormat="1" applyFont="1" applyFill="1" applyBorder="1" applyAlignment="1">
      <alignment horizontal="center" vertical="center" wrapText="1"/>
    </xf>
    <xf numFmtId="0" fontId="1" fillId="0" borderId="19" xfId="5" applyFont="1" applyAlignment="1">
      <alignment horizontal="left"/>
    </xf>
    <xf numFmtId="0" fontId="17" fillId="0" borderId="4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54" xfId="0" applyNumberFormat="1" applyFont="1" applyBorder="1" applyAlignment="1">
      <alignment horizontal="center" vertical="center" wrapText="1"/>
    </xf>
    <xf numFmtId="164" fontId="7" fillId="0" borderId="93" xfId="0" applyNumberFormat="1" applyFont="1" applyBorder="1" applyAlignment="1">
      <alignment horizontal="center" vertical="center"/>
    </xf>
    <xf numFmtId="10" fontId="7" fillId="0" borderId="98" xfId="0" applyNumberFormat="1" applyFont="1" applyBorder="1" applyAlignment="1">
      <alignment horizontal="center" vertical="center"/>
    </xf>
    <xf numFmtId="49" fontId="17" fillId="0" borderId="99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 wrapText="1"/>
    </xf>
    <xf numFmtId="164" fontId="17" fillId="0" borderId="72" xfId="0" applyNumberFormat="1" applyFont="1" applyBorder="1" applyAlignment="1">
      <alignment horizontal="center" vertical="center"/>
    </xf>
    <xf numFmtId="44" fontId="17" fillId="0" borderId="72" xfId="0" applyNumberFormat="1" applyFont="1" applyBorder="1" applyAlignment="1">
      <alignment horizontal="center" vertical="center"/>
    </xf>
    <xf numFmtId="10" fontId="17" fillId="0" borderId="73" xfId="0" applyNumberFormat="1" applyFont="1" applyBorder="1" applyAlignment="1">
      <alignment horizontal="center" vertical="center"/>
    </xf>
    <xf numFmtId="49" fontId="17" fillId="0" borderId="100" xfId="0" applyNumberFormat="1" applyFont="1" applyBorder="1" applyAlignment="1">
      <alignment vertical="center"/>
    </xf>
    <xf numFmtId="0" fontId="17" fillId="0" borderId="76" xfId="0" applyFont="1" applyBorder="1" applyAlignment="1">
      <alignment vertical="center" wrapText="1"/>
    </xf>
    <xf numFmtId="164" fontId="17" fillId="0" borderId="76" xfId="0" applyNumberFormat="1" applyFont="1" applyBorder="1" applyAlignment="1">
      <alignment horizontal="center" vertical="center"/>
    </xf>
    <xf numFmtId="44" fontId="17" fillId="0" borderId="76" xfId="0" applyNumberFormat="1" applyFont="1" applyBorder="1" applyAlignment="1">
      <alignment horizontal="center" vertical="center"/>
    </xf>
    <xf numFmtId="10" fontId="17" fillId="0" borderId="77" xfId="0" applyNumberFormat="1" applyFont="1" applyBorder="1" applyAlignment="1">
      <alignment horizontal="center" vertical="center"/>
    </xf>
    <xf numFmtId="49" fontId="17" fillId="0" borderId="87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44" fontId="17" fillId="0" borderId="12" xfId="0" applyNumberFormat="1" applyFont="1" applyBorder="1" applyAlignment="1">
      <alignment horizontal="center" vertical="center"/>
    </xf>
    <xf numFmtId="10" fontId="17" fillId="0" borderId="101" xfId="0" applyNumberFormat="1" applyFont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38" fillId="0" borderId="48" xfId="5" applyFont="1" applyBorder="1" applyAlignment="1">
      <alignment horizontal="center" vertical="center"/>
    </xf>
    <xf numFmtId="0" fontId="31" fillId="8" borderId="58" xfId="5" applyFont="1" applyFill="1" applyBorder="1" applyAlignment="1">
      <alignment horizontal="center" vertical="center" wrapText="1" readingOrder="1"/>
    </xf>
    <xf numFmtId="0" fontId="3" fillId="0" borderId="85" xfId="5" applyFont="1" applyBorder="1"/>
    <xf numFmtId="0" fontId="34" fillId="7" borderId="58" xfId="5" applyFont="1" applyFill="1" applyBorder="1" applyAlignment="1">
      <alignment horizontal="center" vertical="center" wrapText="1" readingOrder="1"/>
    </xf>
    <xf numFmtId="0" fontId="1" fillId="0" borderId="19" xfId="5" applyFont="1" applyAlignment="1"/>
    <xf numFmtId="0" fontId="8" fillId="0" borderId="19" xfId="5" applyFont="1" applyAlignment="1"/>
    <xf numFmtId="0" fontId="30" fillId="7" borderId="40" xfId="5" applyFont="1" applyFill="1" applyBorder="1" applyAlignment="1">
      <alignment horizontal="center" vertical="center" wrapText="1" readingOrder="1"/>
    </xf>
    <xf numFmtId="0" fontId="3" fillId="0" borderId="41" xfId="5" applyFont="1" applyBorder="1"/>
    <xf numFmtId="0" fontId="3" fillId="0" borderId="60" xfId="5" applyFont="1" applyBorder="1"/>
    <xf numFmtId="0" fontId="3" fillId="0" borderId="86" xfId="5" applyFont="1" applyBorder="1"/>
    <xf numFmtId="0" fontId="34" fillId="7" borderId="42" xfId="5" applyFont="1" applyFill="1" applyBorder="1" applyAlignment="1">
      <alignment horizontal="center" vertical="center" readingOrder="1"/>
    </xf>
    <xf numFmtId="0" fontId="37" fillId="0" borderId="42" xfId="5" applyFont="1" applyBorder="1" applyAlignment="1">
      <alignment vertical="center" readingOrder="1"/>
    </xf>
    <xf numFmtId="0" fontId="37" fillId="0" borderId="43" xfId="5" applyFont="1" applyBorder="1" applyAlignment="1">
      <alignment vertical="center" readingOrder="1"/>
    </xf>
    <xf numFmtId="0" fontId="40" fillId="0" borderId="0" xfId="0" applyFont="1" applyAlignment="1">
      <alignment horizontal="center"/>
    </xf>
    <xf numFmtId="0" fontId="21" fillId="0" borderId="6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64" xfId="0" applyFont="1" applyBorder="1" applyAlignment="1">
      <alignment horizontal="center" vertical="center"/>
    </xf>
    <xf numFmtId="0" fontId="20" fillId="0" borderId="68" xfId="0" applyFont="1" applyBorder="1"/>
    <xf numFmtId="49" fontId="21" fillId="0" borderId="61" xfId="0" applyNumberFormat="1" applyFont="1" applyBorder="1" applyAlignment="1">
      <alignment horizontal="center" vertical="center"/>
    </xf>
    <xf numFmtId="0" fontId="20" fillId="0" borderId="52" xfId="0" applyFont="1" applyBorder="1"/>
    <xf numFmtId="164" fontId="21" fillId="0" borderId="50" xfId="0" applyNumberFormat="1" applyFont="1" applyBorder="1" applyAlignment="1">
      <alignment horizontal="center" vertical="center" wrapText="1"/>
    </xf>
    <xf numFmtId="0" fontId="20" fillId="0" borderId="50" xfId="0" applyFont="1" applyBorder="1"/>
    <xf numFmtId="0" fontId="20" fillId="0" borderId="51" xfId="0" applyFont="1" applyBorder="1"/>
    <xf numFmtId="0" fontId="21" fillId="0" borderId="50" xfId="0" applyFont="1" applyBorder="1" applyAlignment="1">
      <alignment horizontal="center" vertical="center" wrapText="1"/>
    </xf>
    <xf numFmtId="0" fontId="20" fillId="0" borderId="53" xfId="0" applyFont="1" applyBorder="1"/>
    <xf numFmtId="49" fontId="7" fillId="0" borderId="63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6" fillId="0" borderId="68" xfId="0" applyFont="1" applyBorder="1"/>
    <xf numFmtId="49" fontId="7" fillId="0" borderId="61" xfId="0" applyNumberFormat="1" applyFont="1" applyBorder="1" applyAlignment="1">
      <alignment horizontal="center" vertical="center"/>
    </xf>
    <xf numFmtId="0" fontId="16" fillId="0" borderId="52" xfId="0" applyFont="1" applyBorder="1"/>
    <xf numFmtId="0" fontId="7" fillId="0" borderId="50" xfId="0" applyFont="1" applyBorder="1" applyAlignment="1">
      <alignment horizontal="center" vertical="center" wrapText="1"/>
    </xf>
    <xf numFmtId="0" fontId="16" fillId="0" borderId="53" xfId="0" applyFont="1" applyBorder="1"/>
    <xf numFmtId="164" fontId="7" fillId="0" borderId="50" xfId="0" applyNumberFormat="1" applyFont="1" applyBorder="1" applyAlignment="1">
      <alignment horizontal="center" vertical="center" wrapText="1"/>
    </xf>
    <xf numFmtId="0" fontId="16" fillId="0" borderId="51" xfId="0" applyFont="1" applyBorder="1"/>
    <xf numFmtId="0" fontId="16" fillId="0" borderId="5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0" fontId="16" fillId="0" borderId="50" xfId="0" applyFont="1" applyBorder="1"/>
    <xf numFmtId="0" fontId="16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9" xfId="5" applyFont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164" fontId="15" fillId="0" borderId="72" xfId="0" applyNumberFormat="1" applyFont="1" applyBorder="1" applyAlignment="1">
      <alignment horizontal="center" vertical="center" wrapText="1"/>
    </xf>
    <xf numFmtId="164" fontId="15" fillId="0" borderId="73" xfId="0" applyNumberFormat="1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63" xfId="4" applyNumberFormat="1" applyFont="1" applyBorder="1" applyAlignment="1">
      <alignment horizontal="center" vertical="center"/>
    </xf>
    <xf numFmtId="49" fontId="7" fillId="0" borderId="55" xfId="4" applyNumberFormat="1" applyFont="1" applyBorder="1" applyAlignment="1">
      <alignment horizontal="center" vertical="center"/>
    </xf>
    <xf numFmtId="0" fontId="4" fillId="0" borderId="19" xfId="4" applyFont="1" applyAlignment="1">
      <alignment horizontal="center"/>
    </xf>
    <xf numFmtId="0" fontId="7" fillId="0" borderId="19" xfId="4" applyFont="1" applyBorder="1" applyAlignment="1">
      <alignment horizontal="center"/>
    </xf>
    <xf numFmtId="0" fontId="7" fillId="0" borderId="64" xfId="4" applyFont="1" applyBorder="1" applyAlignment="1">
      <alignment horizontal="center" vertical="center"/>
    </xf>
    <xf numFmtId="0" fontId="16" fillId="0" borderId="68" xfId="4" applyFont="1" applyBorder="1"/>
    <xf numFmtId="49" fontId="7" fillId="0" borderId="61" xfId="4" applyNumberFormat="1" applyFont="1" applyBorder="1" applyAlignment="1">
      <alignment horizontal="center" vertical="center"/>
    </xf>
    <xf numFmtId="0" fontId="16" fillId="0" borderId="52" xfId="4" applyFont="1" applyBorder="1"/>
    <xf numFmtId="0" fontId="7" fillId="0" borderId="50" xfId="4" applyFont="1" applyBorder="1" applyAlignment="1">
      <alignment horizontal="center" vertical="center" wrapText="1"/>
    </xf>
    <xf numFmtId="0" fontId="16" fillId="0" borderId="53" xfId="4" applyFont="1" applyBorder="1"/>
    <xf numFmtId="164" fontId="7" fillId="0" borderId="50" xfId="4" applyNumberFormat="1" applyFont="1" applyBorder="1" applyAlignment="1">
      <alignment horizontal="center" vertical="center" wrapText="1"/>
    </xf>
    <xf numFmtId="164" fontId="16" fillId="0" borderId="50" xfId="4" applyNumberFormat="1" applyFont="1" applyBorder="1" applyAlignment="1">
      <alignment horizontal="center" vertical="center"/>
    </xf>
    <xf numFmtId="0" fontId="16" fillId="0" borderId="51" xfId="4" applyFont="1" applyBorder="1" applyAlignment="1">
      <alignment horizontal="center" vertical="center"/>
    </xf>
    <xf numFmtId="0" fontId="7" fillId="0" borderId="65" xfId="4" applyFont="1" applyBorder="1" applyAlignment="1">
      <alignment horizontal="center" vertical="center"/>
    </xf>
    <xf numFmtId="0" fontId="7" fillId="0" borderId="66" xfId="4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164" fontId="16" fillId="0" borderId="50" xfId="0" applyNumberFormat="1" applyFont="1" applyBorder="1" applyAlignment="1">
      <alignment horizontal="center" vertical="center"/>
    </xf>
    <xf numFmtId="164" fontId="7" fillId="0" borderId="51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164" fontId="7" fillId="0" borderId="91" xfId="0" applyNumberFormat="1" applyFont="1" applyBorder="1" applyAlignment="1">
      <alignment horizontal="center" vertical="center" wrapText="1"/>
    </xf>
    <xf numFmtId="164" fontId="7" fillId="0" borderId="92" xfId="0" applyNumberFormat="1" applyFont="1" applyBorder="1" applyAlignment="1">
      <alignment horizontal="center" vertical="center" wrapText="1"/>
    </xf>
    <xf numFmtId="164" fontId="7" fillId="0" borderId="61" xfId="0" applyNumberFormat="1" applyFont="1" applyBorder="1" applyAlignment="1">
      <alignment horizontal="center" vertical="center" wrapText="1"/>
    </xf>
    <xf numFmtId="49" fontId="7" fillId="0" borderId="89" xfId="0" applyNumberFormat="1" applyFont="1" applyBorder="1" applyAlignment="1">
      <alignment horizontal="center" vertical="center"/>
    </xf>
    <xf numFmtId="49" fontId="7" fillId="0" borderId="88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7" fillId="0" borderId="95" xfId="0" applyNumberFormat="1" applyFont="1" applyBorder="1" applyAlignment="1">
      <alignment horizontal="center" vertical="center"/>
    </xf>
    <xf numFmtId="49" fontId="7" fillId="0" borderId="87" xfId="0" applyNumberFormat="1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49" fontId="7" fillId="0" borderId="95" xfId="0" applyNumberFormat="1" applyFont="1" applyBorder="1" applyAlignment="1">
      <alignment horizontal="center" vertical="center" wrapText="1"/>
    </xf>
    <xf numFmtId="49" fontId="7" fillId="0" borderId="96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19" fillId="6" borderId="64" xfId="0" applyFont="1" applyFill="1" applyBorder="1" applyAlignment="1">
      <alignment horizontal="center" vertical="center"/>
    </xf>
    <xf numFmtId="0" fontId="16" fillId="3" borderId="68" xfId="0" applyFont="1" applyFill="1" applyBorder="1"/>
    <xf numFmtId="0" fontId="19" fillId="6" borderId="50" xfId="0" applyFont="1" applyFill="1" applyBorder="1" applyAlignment="1">
      <alignment horizontal="center" vertical="center" wrapText="1"/>
    </xf>
    <xf numFmtId="0" fontId="16" fillId="3" borderId="53" xfId="0" applyFont="1" applyFill="1" applyBorder="1"/>
    <xf numFmtId="164" fontId="19" fillId="6" borderId="50" xfId="0" applyNumberFormat="1" applyFont="1" applyFill="1" applyBorder="1" applyAlignment="1">
      <alignment horizontal="center" vertical="center" wrapText="1"/>
    </xf>
    <xf numFmtId="0" fontId="16" fillId="3" borderId="50" xfId="0" applyFont="1" applyFill="1" applyBorder="1"/>
    <xf numFmtId="0" fontId="16" fillId="3" borderId="51" xfId="0" applyFont="1" applyFill="1" applyBorder="1"/>
    <xf numFmtId="49" fontId="19" fillId="6" borderId="61" xfId="0" applyNumberFormat="1" applyFont="1" applyFill="1" applyBorder="1" applyAlignment="1">
      <alignment horizontal="center" vertical="center" wrapText="1"/>
    </xf>
    <xf numFmtId="0" fontId="16" fillId="3" borderId="52" xfId="0" applyFont="1" applyFill="1" applyBorder="1"/>
  </cellXfs>
  <cellStyles count="8">
    <cellStyle name="Hipervínculo" xfId="6" builtinId="8"/>
    <cellStyle name="Moneda" xfId="7" builtinId="4"/>
    <cellStyle name="Normal" xfId="0" builtinId="0"/>
    <cellStyle name="Normal 2" xfId="2"/>
    <cellStyle name="Normal 3" xfId="4"/>
    <cellStyle name="Normal 4" xfId="5"/>
    <cellStyle name="Porcentaje" xfId="1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AVANCES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AVANCES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AVANCES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AVANCES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44823</xdr:colOff>
      <xdr:row>1</xdr:row>
      <xdr:rowOff>49305</xdr:rowOff>
    </xdr:from>
    <xdr:to>
      <xdr:col>2</xdr:col>
      <xdr:colOff>492949</xdr:colOff>
      <xdr:row>4</xdr:row>
      <xdr:rowOff>217393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369794" y="284629"/>
          <a:ext cx="728273" cy="8740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57</xdr:row>
      <xdr:rowOff>129268</xdr:rowOff>
    </xdr:from>
    <xdr:ext cx="2571750" cy="1314450"/>
    <xdr:sp macro="" textlink="">
      <xdr:nvSpPr>
        <xdr:cNvPr id="2" name="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352425" y="49878343"/>
          <a:ext cx="2571750" cy="1314450"/>
        </a:xfrm>
        <a:prstGeom prst="leftArrow">
          <a:avLst>
            <a:gd name="adj1" fmla="val 50000"/>
            <a:gd name="adj2" fmla="val 50000"/>
          </a:avLst>
        </a:prstGeom>
        <a:solidFill>
          <a:schemeClr val="accent5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AVANCES</a:t>
          </a:r>
          <a:endParaRPr sz="1400"/>
        </a:p>
      </xdr:txBody>
    </xdr:sp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0</xdr:row>
      <xdr:rowOff>68036</xdr:rowOff>
    </xdr:from>
    <xdr:to>
      <xdr:col>1</xdr:col>
      <xdr:colOff>102054</xdr:colOff>
      <xdr:row>4</xdr:row>
      <xdr:rowOff>160564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08858" y="68036"/>
          <a:ext cx="714375" cy="857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141516</xdr:colOff>
      <xdr:row>0</xdr:row>
      <xdr:rowOff>1</xdr:rowOff>
    </xdr:from>
    <xdr:to>
      <xdr:col>1</xdr:col>
      <xdr:colOff>163287</xdr:colOff>
      <xdr:row>4</xdr:row>
      <xdr:rowOff>126939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41516" y="1"/>
          <a:ext cx="751114" cy="8998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68036</xdr:rowOff>
    </xdr:from>
    <xdr:to>
      <xdr:col>1</xdr:col>
      <xdr:colOff>113392</xdr:colOff>
      <xdr:row>4</xdr:row>
      <xdr:rowOff>174171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08857" y="68036"/>
          <a:ext cx="725714" cy="8708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87086</xdr:colOff>
      <xdr:row>0</xdr:row>
      <xdr:rowOff>130630</xdr:rowOff>
    </xdr:from>
    <xdr:to>
      <xdr:col>1</xdr:col>
      <xdr:colOff>149496</xdr:colOff>
      <xdr:row>4</xdr:row>
      <xdr:rowOff>195942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87086" y="130630"/>
          <a:ext cx="715553" cy="82731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87086</xdr:colOff>
      <xdr:row>0</xdr:row>
      <xdr:rowOff>65315</xdr:rowOff>
    </xdr:from>
    <xdr:to>
      <xdr:col>1</xdr:col>
      <xdr:colOff>65314</xdr:colOff>
      <xdr:row>4</xdr:row>
      <xdr:rowOff>108856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87086" y="65315"/>
          <a:ext cx="707571" cy="8164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1</xdr:col>
      <xdr:colOff>87085</xdr:colOff>
      <xdr:row>4</xdr:row>
      <xdr:rowOff>90349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08857" y="54428"/>
          <a:ext cx="707571" cy="80880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119743</xdr:colOff>
      <xdr:row>0</xdr:row>
      <xdr:rowOff>97971</xdr:rowOff>
    </xdr:from>
    <xdr:to>
      <xdr:col>1</xdr:col>
      <xdr:colOff>97971</xdr:colOff>
      <xdr:row>4</xdr:row>
      <xdr:rowOff>141512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19743" y="97971"/>
          <a:ext cx="707571" cy="81642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97971</xdr:colOff>
      <xdr:row>0</xdr:row>
      <xdr:rowOff>119742</xdr:rowOff>
    </xdr:from>
    <xdr:to>
      <xdr:col>1</xdr:col>
      <xdr:colOff>805542</xdr:colOff>
      <xdr:row>4</xdr:row>
      <xdr:rowOff>163283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827314" y="119742"/>
          <a:ext cx="707571" cy="81642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97972</xdr:colOff>
      <xdr:row>0</xdr:row>
      <xdr:rowOff>0</xdr:rowOff>
    </xdr:from>
    <xdr:to>
      <xdr:col>1</xdr:col>
      <xdr:colOff>54429</xdr:colOff>
      <xdr:row>4</xdr:row>
      <xdr:rowOff>35921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97972" y="0"/>
          <a:ext cx="707571" cy="8088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127906</xdr:colOff>
      <xdr:row>0</xdr:row>
      <xdr:rowOff>114301</xdr:rowOff>
    </xdr:from>
    <xdr:to>
      <xdr:col>1</xdr:col>
      <xdr:colOff>32283</xdr:colOff>
      <xdr:row>4</xdr:row>
      <xdr:rowOff>97972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27906" y="114301"/>
          <a:ext cx="633720" cy="76744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185057</xdr:colOff>
      <xdr:row>0</xdr:row>
      <xdr:rowOff>108857</xdr:rowOff>
    </xdr:from>
    <xdr:to>
      <xdr:col>0</xdr:col>
      <xdr:colOff>892628</xdr:colOff>
      <xdr:row>4</xdr:row>
      <xdr:rowOff>152398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85057" y="108857"/>
          <a:ext cx="707571" cy="81642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130629</xdr:colOff>
      <xdr:row>0</xdr:row>
      <xdr:rowOff>108857</xdr:rowOff>
    </xdr:from>
    <xdr:to>
      <xdr:col>0</xdr:col>
      <xdr:colOff>838200</xdr:colOff>
      <xdr:row>4</xdr:row>
      <xdr:rowOff>152398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30629" y="108857"/>
          <a:ext cx="707571" cy="81642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130629</xdr:colOff>
      <xdr:row>0</xdr:row>
      <xdr:rowOff>91272</xdr:rowOff>
    </xdr:from>
    <xdr:to>
      <xdr:col>0</xdr:col>
      <xdr:colOff>881743</xdr:colOff>
      <xdr:row>4</xdr:row>
      <xdr:rowOff>185055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30629" y="91272"/>
          <a:ext cx="751114" cy="8666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81643</xdr:rowOff>
    </xdr:from>
    <xdr:to>
      <xdr:col>1</xdr:col>
      <xdr:colOff>40820</xdr:colOff>
      <xdr:row>4</xdr:row>
      <xdr:rowOff>168728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49678" y="81643"/>
          <a:ext cx="707571" cy="8490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78921</xdr:rowOff>
    </xdr:from>
    <xdr:to>
      <xdr:col>1</xdr:col>
      <xdr:colOff>100691</xdr:colOff>
      <xdr:row>4</xdr:row>
      <xdr:rowOff>166006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14299" y="78921"/>
          <a:ext cx="715735" cy="870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163285</xdr:colOff>
      <xdr:row>0</xdr:row>
      <xdr:rowOff>0</xdr:rowOff>
    </xdr:from>
    <xdr:to>
      <xdr:col>0</xdr:col>
      <xdr:colOff>923018</xdr:colOff>
      <xdr:row>4</xdr:row>
      <xdr:rowOff>149679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63285" y="0"/>
          <a:ext cx="759733" cy="9116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0</xdr:row>
      <xdr:rowOff>27215</xdr:rowOff>
    </xdr:from>
    <xdr:to>
      <xdr:col>1</xdr:col>
      <xdr:colOff>176893</xdr:colOff>
      <xdr:row>4</xdr:row>
      <xdr:rowOff>130628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08858" y="27215"/>
          <a:ext cx="721178" cy="8654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52</xdr:row>
      <xdr:rowOff>129268</xdr:rowOff>
    </xdr:from>
    <xdr:ext cx="2571750" cy="1314450"/>
    <xdr:sp macro="" textlink="">
      <xdr:nvSpPr>
        <xdr:cNvPr id="7" name="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/>
      </xdr:nvSpPr>
      <xdr:spPr>
        <a:xfrm>
          <a:off x="0" y="10184947"/>
          <a:ext cx="2571750" cy="1314450"/>
        </a:xfrm>
        <a:prstGeom prst="leftArrow">
          <a:avLst>
            <a:gd name="adj1" fmla="val 50000"/>
            <a:gd name="adj2" fmla="val 50000"/>
          </a:avLst>
        </a:prstGeom>
        <a:solidFill>
          <a:schemeClr val="accent5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AVANCES</a:t>
          </a:r>
          <a:endParaRPr sz="14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47</xdr:row>
      <xdr:rowOff>129268</xdr:rowOff>
    </xdr:from>
    <xdr:ext cx="2571750" cy="1314450"/>
    <xdr:sp macro="" textlink="">
      <xdr:nvSpPr>
        <xdr:cNvPr id="2" name="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352425" y="49878343"/>
          <a:ext cx="2571750" cy="1314450"/>
        </a:xfrm>
        <a:prstGeom prst="leftArrow">
          <a:avLst>
            <a:gd name="adj1" fmla="val 50000"/>
            <a:gd name="adj2" fmla="val 50000"/>
          </a:avLst>
        </a:prstGeom>
        <a:solidFill>
          <a:schemeClr val="accent5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AVANCES</a:t>
          </a:r>
          <a:endParaRPr sz="1400"/>
        </a:p>
      </xdr:txBody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52</xdr:row>
      <xdr:rowOff>129268</xdr:rowOff>
    </xdr:from>
    <xdr:ext cx="2571750" cy="1314450"/>
    <xdr:sp macro="" textlink="">
      <xdr:nvSpPr>
        <xdr:cNvPr id="2" name="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352425" y="49878343"/>
          <a:ext cx="2571750" cy="1314450"/>
        </a:xfrm>
        <a:prstGeom prst="leftArrow">
          <a:avLst>
            <a:gd name="adj1" fmla="val 50000"/>
            <a:gd name="adj2" fmla="val 50000"/>
          </a:avLst>
        </a:prstGeom>
        <a:solidFill>
          <a:schemeClr val="accent5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AVANCES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"/>
  <sheetViews>
    <sheetView showGridLines="0" tabSelected="1" zoomScale="85" zoomScaleNormal="85" workbookViewId="0">
      <selection activeCell="J11" sqref="J11"/>
    </sheetView>
  </sheetViews>
  <sheetFormatPr baseColWidth="10" defaultColWidth="14.42578125" defaultRowHeight="15" customHeight="1" x14ac:dyDescent="0.25"/>
  <cols>
    <col min="1" max="1" width="4.85546875" style="129" customWidth="1"/>
    <col min="2" max="2" width="4.140625" style="129" customWidth="1"/>
    <col min="3" max="3" width="21.5703125" style="129" customWidth="1"/>
    <col min="4" max="6" width="26.7109375" style="129" bestFit="1" customWidth="1"/>
    <col min="7" max="7" width="14.140625" style="129" bestFit="1" customWidth="1"/>
    <col min="8" max="8" width="5.5703125" style="129" customWidth="1"/>
    <col min="9" max="9" width="17" style="129" customWidth="1"/>
    <col min="10" max="10" width="16.85546875" style="129" customWidth="1"/>
    <col min="11" max="11" width="12" style="129" customWidth="1"/>
    <col min="12" max="13" width="11.42578125" style="129" customWidth="1"/>
    <col min="14" max="16384" width="14.42578125" style="129"/>
  </cols>
  <sheetData>
    <row r="1" spans="1:13" ht="18.75" x14ac:dyDescent="0.25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8.75" x14ac:dyDescent="0.25">
      <c r="A2" s="127"/>
      <c r="C2" s="338" t="s">
        <v>252</v>
      </c>
      <c r="D2" s="338"/>
      <c r="E2" s="338"/>
      <c r="F2" s="338"/>
      <c r="G2" s="338"/>
      <c r="H2" s="131"/>
      <c r="I2" s="131"/>
      <c r="J2" s="131"/>
      <c r="K2" s="128"/>
      <c r="L2" s="128"/>
      <c r="M2" s="128"/>
    </row>
    <row r="3" spans="1:13" ht="18.75" x14ac:dyDescent="0.25">
      <c r="A3" s="127"/>
      <c r="B3" s="132"/>
      <c r="C3" s="339" t="s">
        <v>272</v>
      </c>
      <c r="D3" s="339"/>
      <c r="E3" s="339"/>
      <c r="F3" s="339"/>
      <c r="G3" s="339"/>
      <c r="H3" s="133"/>
      <c r="I3" s="133"/>
      <c r="J3" s="133"/>
      <c r="K3" s="128"/>
      <c r="L3" s="128"/>
      <c r="M3" s="128"/>
    </row>
    <row r="4" spans="1:13" ht="18.75" x14ac:dyDescent="0.25">
      <c r="A4" s="127"/>
      <c r="C4" s="340" t="s">
        <v>279</v>
      </c>
      <c r="D4" s="340"/>
      <c r="E4" s="340"/>
      <c r="F4" s="340"/>
      <c r="G4" s="340"/>
      <c r="H4" s="134"/>
      <c r="I4" s="134"/>
      <c r="J4" s="134"/>
      <c r="K4" s="128"/>
      <c r="L4" s="128"/>
      <c r="M4" s="128"/>
    </row>
    <row r="5" spans="1:13" ht="19.5" thickBot="1" x14ac:dyDescent="0.3">
      <c r="A5" s="127"/>
      <c r="B5" s="135"/>
      <c r="C5" s="341" t="s">
        <v>253</v>
      </c>
      <c r="D5" s="341"/>
      <c r="E5" s="341"/>
      <c r="F5" s="341"/>
      <c r="G5" s="341"/>
      <c r="H5" s="135"/>
      <c r="I5" s="128"/>
      <c r="J5" s="128"/>
      <c r="K5" s="128"/>
      <c r="L5" s="128"/>
      <c r="M5" s="128"/>
    </row>
    <row r="6" spans="1:13" ht="24" customHeight="1" x14ac:dyDescent="0.25">
      <c r="B6" s="347" t="s">
        <v>245</v>
      </c>
      <c r="C6" s="348"/>
      <c r="D6" s="351" t="s">
        <v>265</v>
      </c>
      <c r="E6" s="352"/>
      <c r="F6" s="352"/>
      <c r="G6" s="353"/>
    </row>
    <row r="7" spans="1:13" ht="41.25" customHeight="1" thickBot="1" x14ac:dyDescent="0.3">
      <c r="B7" s="349"/>
      <c r="C7" s="350"/>
      <c r="D7" s="243" t="s">
        <v>246</v>
      </c>
      <c r="E7" s="244" t="s">
        <v>6</v>
      </c>
      <c r="F7" s="244" t="s">
        <v>4</v>
      </c>
      <c r="G7" s="245" t="s">
        <v>247</v>
      </c>
    </row>
    <row r="8" spans="1:13" ht="19.5" thickBot="1" x14ac:dyDescent="0.3">
      <c r="B8" s="342" t="s">
        <v>248</v>
      </c>
      <c r="C8" s="343"/>
      <c r="D8" s="247">
        <f>SUM(D9:D16)</f>
        <v>4534899477</v>
      </c>
      <c r="E8" s="247">
        <f t="shared" ref="E8:F8" si="0">SUM(E9:E16)</f>
        <v>4657842661</v>
      </c>
      <c r="F8" s="247">
        <f t="shared" si="0"/>
        <v>1832883875.3499999</v>
      </c>
      <c r="G8" s="248">
        <f t="shared" ref="G8:G16" si="1">F8/E8</f>
        <v>0.39350489244660208</v>
      </c>
    </row>
    <row r="9" spans="1:13" ht="20.25" customHeight="1" x14ac:dyDescent="0.25">
      <c r="B9" s="144">
        <v>1</v>
      </c>
      <c r="C9" s="136" t="s">
        <v>9</v>
      </c>
      <c r="D9" s="305">
        <f>MINEDUC!D12</f>
        <v>1882526830</v>
      </c>
      <c r="E9" s="305">
        <f>MINEDUC!E12</f>
        <v>1890482877</v>
      </c>
      <c r="F9" s="305">
        <f>MINEDUC!F12</f>
        <v>1081078187.98</v>
      </c>
      <c r="G9" s="246">
        <f t="shared" si="1"/>
        <v>0.57185293827974726</v>
      </c>
    </row>
    <row r="10" spans="1:13" ht="21.75" customHeight="1" x14ac:dyDescent="0.25">
      <c r="B10" s="145">
        <v>2</v>
      </c>
      <c r="C10" s="137" t="s">
        <v>12</v>
      </c>
      <c r="D10" s="306">
        <f>MSPAS!D27</f>
        <v>1029116471</v>
      </c>
      <c r="E10" s="306">
        <f>MSPAS!E27</f>
        <v>1036654861</v>
      </c>
      <c r="F10" s="306">
        <f>MSPAS!F27</f>
        <v>358115019.22000003</v>
      </c>
      <c r="G10" s="146">
        <f t="shared" si="1"/>
        <v>0.34545250564353458</v>
      </c>
    </row>
    <row r="11" spans="1:13" ht="21.75" customHeight="1" x14ac:dyDescent="0.25">
      <c r="B11" s="145">
        <v>3</v>
      </c>
      <c r="C11" s="138" t="s">
        <v>19</v>
      </c>
      <c r="D11" s="306">
        <f>MINECO!D10</f>
        <v>1474340</v>
      </c>
      <c r="E11" s="306">
        <f>MINECO!E10</f>
        <v>1474340</v>
      </c>
      <c r="F11" s="306">
        <f>MINECO!F10</f>
        <v>242677.37</v>
      </c>
      <c r="G11" s="146">
        <f t="shared" si="1"/>
        <v>0.16460068233921618</v>
      </c>
    </row>
    <row r="12" spans="1:13" ht="20.25" customHeight="1" x14ac:dyDescent="0.25">
      <c r="B12" s="145">
        <v>4</v>
      </c>
      <c r="C12" s="138" t="s">
        <v>20</v>
      </c>
      <c r="D12" s="306">
        <f>MAGA!D18</f>
        <v>598833000</v>
      </c>
      <c r="E12" s="306">
        <f>MAGA!E18</f>
        <v>592865711</v>
      </c>
      <c r="F12" s="306">
        <f>MAGA!F18</f>
        <v>109628337.86000001</v>
      </c>
      <c r="G12" s="146">
        <f t="shared" si="1"/>
        <v>0.18491259626920811</v>
      </c>
    </row>
    <row r="13" spans="1:13" ht="20.25" customHeight="1" x14ac:dyDescent="0.25">
      <c r="B13" s="145">
        <v>5</v>
      </c>
      <c r="C13" s="138" t="s">
        <v>21</v>
      </c>
      <c r="D13" s="306">
        <f>'MICIVI '!D16</f>
        <v>543011762</v>
      </c>
      <c r="E13" s="306">
        <f>'MICIVI '!E16</f>
        <v>591027497</v>
      </c>
      <c r="F13" s="306">
        <f>'MICIVI '!F16</f>
        <v>197410571.25999999</v>
      </c>
      <c r="G13" s="146">
        <f t="shared" si="1"/>
        <v>0.33401249901576069</v>
      </c>
    </row>
    <row r="14" spans="1:13" ht="20.25" customHeight="1" x14ac:dyDescent="0.3">
      <c r="B14" s="145">
        <v>6</v>
      </c>
      <c r="C14" s="138" t="s">
        <v>22</v>
      </c>
      <c r="D14" s="306">
        <f>MARN!D10</f>
        <v>10398616</v>
      </c>
      <c r="E14" s="306">
        <f>MARN!E10</f>
        <v>10517459</v>
      </c>
      <c r="F14" s="306">
        <f>MARN!F10</f>
        <v>6079940.8200000003</v>
      </c>
      <c r="G14" s="146">
        <f t="shared" si="1"/>
        <v>0.57808077217130105</v>
      </c>
      <c r="I14" s="130"/>
    </row>
    <row r="15" spans="1:13" ht="20.25" customHeight="1" x14ac:dyDescent="0.25">
      <c r="B15" s="148">
        <v>7</v>
      </c>
      <c r="C15" s="139" t="s">
        <v>71</v>
      </c>
      <c r="D15" s="306">
        <f>'MIDES '!D14</f>
        <v>434833612</v>
      </c>
      <c r="E15" s="306">
        <f>'MIDES '!E14</f>
        <v>478833415</v>
      </c>
      <c r="F15" s="306">
        <f>'MIDES '!F14</f>
        <v>67769717.669999987</v>
      </c>
      <c r="G15" s="146">
        <f t="shared" si="1"/>
        <v>0.14153088641485054</v>
      </c>
    </row>
    <row r="16" spans="1:13" s="147" customFormat="1" ht="20.25" customHeight="1" thickBot="1" x14ac:dyDescent="0.3">
      <c r="B16" s="249">
        <v>8</v>
      </c>
      <c r="C16" s="250" t="s">
        <v>127</v>
      </c>
      <c r="D16" s="307">
        <f>MINTRAB!D11</f>
        <v>34704846</v>
      </c>
      <c r="E16" s="307">
        <f>MINTRAB!E11</f>
        <v>55986501</v>
      </c>
      <c r="F16" s="307">
        <f>MINTRAB!F11</f>
        <v>12559423.169999998</v>
      </c>
      <c r="G16" s="241">
        <f t="shared" si="1"/>
        <v>0.22432948917454223</v>
      </c>
    </row>
    <row r="17" spans="2:8" ht="20.25" customHeight="1" thickBot="1" x14ac:dyDescent="0.3">
      <c r="B17" s="342" t="s">
        <v>249</v>
      </c>
      <c r="C17" s="343"/>
      <c r="D17" s="302">
        <f t="shared" ref="D17:E17" si="2">SUM(D18:D21)</f>
        <v>204276954</v>
      </c>
      <c r="E17" s="303">
        <f t="shared" si="2"/>
        <v>193915601</v>
      </c>
      <c r="F17" s="303">
        <f>SUM(F18:F21)</f>
        <v>57885912.859999999</v>
      </c>
      <c r="G17" s="248">
        <f>F17/E17</f>
        <v>0.29851086019633871</v>
      </c>
    </row>
    <row r="18" spans="2:8" ht="20.25" customHeight="1" x14ac:dyDescent="0.25">
      <c r="B18" s="144">
        <v>9</v>
      </c>
      <c r="C18" s="136" t="s">
        <v>23</v>
      </c>
      <c r="D18" s="305">
        <f>SCEP!D10</f>
        <v>2542502</v>
      </c>
      <c r="E18" s="305">
        <f>SCEP!E10</f>
        <v>2542502</v>
      </c>
      <c r="F18" s="305">
        <f>SCEP!F10</f>
        <v>971726.8600000001</v>
      </c>
      <c r="G18" s="251">
        <f t="shared" ref="G18:G21" si="3">F18/E18</f>
        <v>0.38219315461698755</v>
      </c>
      <c r="H18" s="140"/>
    </row>
    <row r="19" spans="2:8" ht="20.25" customHeight="1" x14ac:dyDescent="0.25">
      <c r="B19" s="145">
        <v>10</v>
      </c>
      <c r="C19" s="138" t="s">
        <v>24</v>
      </c>
      <c r="D19" s="306">
        <f>SBS!D12</f>
        <v>23150287</v>
      </c>
      <c r="E19" s="306">
        <f>SBS!E12</f>
        <v>14696214</v>
      </c>
      <c r="F19" s="306">
        <f>SBS!F12</f>
        <v>6361770.8599999994</v>
      </c>
      <c r="G19" s="146">
        <f t="shared" si="3"/>
        <v>0.43288501786922806</v>
      </c>
      <c r="H19" s="140"/>
    </row>
    <row r="20" spans="2:8" ht="20.25" customHeight="1" x14ac:dyDescent="0.25">
      <c r="B20" s="145">
        <v>11</v>
      </c>
      <c r="C20" s="138" t="s">
        <v>25</v>
      </c>
      <c r="D20" s="306">
        <f>SOSEP!D10</f>
        <v>128363165</v>
      </c>
      <c r="E20" s="306">
        <f>SOSEP!E10</f>
        <v>126455885</v>
      </c>
      <c r="F20" s="306">
        <f>SOSEP!F10</f>
        <v>32503010.809999999</v>
      </c>
      <c r="G20" s="146">
        <f t="shared" si="3"/>
        <v>0.25703043247058055</v>
      </c>
      <c r="H20" s="140"/>
    </row>
    <row r="21" spans="2:8" ht="20.25" customHeight="1" thickBot="1" x14ac:dyDescent="0.3">
      <c r="B21" s="252">
        <v>12</v>
      </c>
      <c r="C21" s="253" t="s">
        <v>26</v>
      </c>
      <c r="D21" s="308">
        <f>SESAN!D15</f>
        <v>50221000</v>
      </c>
      <c r="E21" s="308">
        <f>SESAN!E15</f>
        <v>50221000</v>
      </c>
      <c r="F21" s="308">
        <f>SESAN!F15</f>
        <v>18049404.329999998</v>
      </c>
      <c r="G21" s="241">
        <f t="shared" si="3"/>
        <v>0.35939954063041352</v>
      </c>
      <c r="H21" s="140"/>
    </row>
    <row r="22" spans="2:8" ht="20.25" customHeight="1" thickBot="1" x14ac:dyDescent="0.3">
      <c r="B22" s="342" t="s">
        <v>250</v>
      </c>
      <c r="C22" s="343"/>
      <c r="D22" s="302">
        <f t="shared" ref="D22:F22" si="4">SUM(D23:D27)</f>
        <v>250972873</v>
      </c>
      <c r="E22" s="303">
        <f t="shared" si="4"/>
        <v>457049251</v>
      </c>
      <c r="F22" s="303">
        <f t="shared" si="4"/>
        <v>79886299.219999999</v>
      </c>
      <c r="G22" s="248">
        <f>F22/E22</f>
        <v>0.17478706954494058</v>
      </c>
      <c r="H22" s="140"/>
    </row>
    <row r="23" spans="2:8" ht="20.25" customHeight="1" x14ac:dyDescent="0.25">
      <c r="B23" s="144">
        <v>13</v>
      </c>
      <c r="C23" s="136" t="s">
        <v>27</v>
      </c>
      <c r="D23" s="305">
        <f>ICTA!E11</f>
        <v>13475795</v>
      </c>
      <c r="E23" s="305">
        <f>ICTA!F11</f>
        <v>17035570</v>
      </c>
      <c r="F23" s="305">
        <f>ICTA!G11</f>
        <v>3671798.7800000003</v>
      </c>
      <c r="G23" s="251">
        <f t="shared" ref="G23:G27" si="5">F23/E23</f>
        <v>0.21553718366922858</v>
      </c>
      <c r="H23" s="140"/>
    </row>
    <row r="24" spans="2:8" ht="20.25" customHeight="1" x14ac:dyDescent="0.25">
      <c r="B24" s="145">
        <v>14</v>
      </c>
      <c r="C24" s="138" t="s">
        <v>28</v>
      </c>
      <c r="D24" s="306">
        <f>INFOM!D10</f>
        <v>10300000</v>
      </c>
      <c r="E24" s="306">
        <f>INFOM!E10</f>
        <v>108182541</v>
      </c>
      <c r="F24" s="306">
        <f>INFOM!F10</f>
        <v>28843063.369999997</v>
      </c>
      <c r="G24" s="146">
        <f t="shared" si="5"/>
        <v>0.26661477076971224</v>
      </c>
      <c r="H24" s="140"/>
    </row>
    <row r="25" spans="2:8" ht="20.25" customHeight="1" x14ac:dyDescent="0.25">
      <c r="B25" s="145">
        <v>15</v>
      </c>
      <c r="C25" s="138" t="s">
        <v>251</v>
      </c>
      <c r="D25" s="306">
        <f>CONALFA!D10</f>
        <v>139951358</v>
      </c>
      <c r="E25" s="306">
        <f>CONALFA!E10</f>
        <v>243071927</v>
      </c>
      <c r="F25" s="306">
        <f>CONALFA!F10</f>
        <v>40656726.939999998</v>
      </c>
      <c r="G25" s="146">
        <f t="shared" si="5"/>
        <v>0.16726212459738304</v>
      </c>
      <c r="H25" s="140"/>
    </row>
    <row r="26" spans="2:8" ht="20.25" customHeight="1" x14ac:dyDescent="0.25">
      <c r="B26" s="145">
        <v>16</v>
      </c>
      <c r="C26" s="138" t="s">
        <v>29</v>
      </c>
      <c r="D26" s="306">
        <f>INDECA!D10</f>
        <v>17500000</v>
      </c>
      <c r="E26" s="306">
        <f>INDECA!E10</f>
        <v>17500000</v>
      </c>
      <c r="F26" s="306">
        <f>INDECA!F10</f>
        <v>4565591.41</v>
      </c>
      <c r="G26" s="146">
        <f t="shared" si="5"/>
        <v>0.26089093771428573</v>
      </c>
      <c r="H26" s="140"/>
    </row>
    <row r="27" spans="2:8" ht="20.25" customHeight="1" thickBot="1" x14ac:dyDescent="0.3">
      <c r="B27" s="148">
        <v>17</v>
      </c>
      <c r="C27" s="240" t="s">
        <v>30</v>
      </c>
      <c r="D27" s="308">
        <f>'FONTIERRAS '!D9</f>
        <v>69745720</v>
      </c>
      <c r="E27" s="308">
        <f>'FONTIERRAS '!E9</f>
        <v>71259213</v>
      </c>
      <c r="F27" s="308">
        <f>'FONTIERRAS '!F9</f>
        <v>2149118.7200000002</v>
      </c>
      <c r="G27" s="241">
        <f t="shared" si="5"/>
        <v>3.0159170014970559E-2</v>
      </c>
      <c r="H27" s="140"/>
    </row>
    <row r="28" spans="2:8" ht="21.75" thickBot="1" x14ac:dyDescent="0.3">
      <c r="B28" s="344" t="s">
        <v>32</v>
      </c>
      <c r="C28" s="343"/>
      <c r="D28" s="304">
        <f>+D8+D17+D22</f>
        <v>4990149304</v>
      </c>
      <c r="E28" s="304">
        <f t="shared" ref="E28:F28" si="6">+E8+E17+E22</f>
        <v>5308807513</v>
      </c>
      <c r="F28" s="304">
        <f t="shared" si="6"/>
        <v>1970656087.4299998</v>
      </c>
      <c r="G28" s="242">
        <f>+F28/E28</f>
        <v>0.37120503664981908</v>
      </c>
    </row>
    <row r="29" spans="2:8" ht="15.75" customHeight="1" x14ac:dyDescent="0.25">
      <c r="C29" s="141" t="s">
        <v>281</v>
      </c>
      <c r="D29" s="142"/>
    </row>
    <row r="30" spans="2:8" ht="15.75" customHeight="1" x14ac:dyDescent="0.25">
      <c r="C30" s="345" t="s">
        <v>280</v>
      </c>
      <c r="D30" s="346"/>
      <c r="E30" s="143"/>
      <c r="F30" s="143"/>
      <c r="G30" s="143"/>
    </row>
    <row r="31" spans="2:8" ht="15.75" customHeight="1" x14ac:dyDescent="0.25">
      <c r="C31" s="314" t="s">
        <v>292</v>
      </c>
      <c r="E31" s="143"/>
      <c r="F31" s="143"/>
      <c r="G31" s="142"/>
    </row>
    <row r="32" spans="2:8" ht="15.75" customHeight="1" x14ac:dyDescent="0.25">
      <c r="D32" s="142"/>
      <c r="E32" s="142"/>
      <c r="F32" s="142"/>
      <c r="G32" s="142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1">
    <mergeCell ref="B17:C17"/>
    <mergeCell ref="B22:C22"/>
    <mergeCell ref="B28:C28"/>
    <mergeCell ref="C30:D30"/>
    <mergeCell ref="B6:C7"/>
    <mergeCell ref="D6:G6"/>
    <mergeCell ref="C2:G2"/>
    <mergeCell ref="C3:G3"/>
    <mergeCell ref="C4:G4"/>
    <mergeCell ref="C5:G5"/>
    <mergeCell ref="B8:C8"/>
  </mergeCells>
  <hyperlinks>
    <hyperlink ref="C9" location="MINEDUC!A1" display="MINEDUC"/>
    <hyperlink ref="C10" location="'AVANCES '!A1" display="MSPAS"/>
    <hyperlink ref="C11" location="MINECO!A1" display="MINECO"/>
    <hyperlink ref="C12" location="MAGA!A1" display="MAGA"/>
    <hyperlink ref="C13" location="MICIVI!A1" display="MICIVI"/>
    <hyperlink ref="C14" location="MARN!A1" display="MARN"/>
    <hyperlink ref="C18" location="SCEP!A1" display="SCEP"/>
    <hyperlink ref="C19" location="SBS!A1" display="SBS"/>
    <hyperlink ref="C20" location="SOSEP!A1" display="SOSEP"/>
    <hyperlink ref="C21" location="SESAN!A1" display="SESAN"/>
    <hyperlink ref="C23" location="ICTA!A1" display="ICTA"/>
    <hyperlink ref="C24" location="INFOM!A1" display="INFOM"/>
    <hyperlink ref="C25" location="CONALFA!A1" display="CONALFA "/>
    <hyperlink ref="C26" location="INDECA!A1" display="INDECA"/>
    <hyperlink ref="C27" location="'FONTIERRAS '!A1" display="FONTIERRAS"/>
    <hyperlink ref="C15" location="MIDES!A1" display="#ERROR!"/>
  </hyperlinks>
  <printOptions horizontalCentered="1" verticalCentered="1"/>
  <pageMargins left="0.78740157480314965" right="0.78740157480314965" top="0.74803149606299213" bottom="0.74803149606299213" header="0" footer="0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B1:I1005"/>
  <sheetViews>
    <sheetView view="pageBreakPreview" zoomScale="80" zoomScaleNormal="70" zoomScaleSheetLayoutView="80" workbookViewId="0">
      <selection activeCell="G56" sqref="G56"/>
    </sheetView>
  </sheetViews>
  <sheetFormatPr baseColWidth="10" defaultColWidth="14.42578125" defaultRowHeight="15" customHeight="1" x14ac:dyDescent="0.25"/>
  <cols>
    <col min="1" max="1" width="5.28515625" style="2" customWidth="1"/>
    <col min="2" max="2" width="38.140625" style="2" customWidth="1"/>
    <col min="3" max="3" width="41.7109375" style="2" customWidth="1"/>
    <col min="4" max="4" width="31" style="2" hidden="1" customWidth="1"/>
    <col min="5" max="5" width="28.28515625" style="56" customWidth="1"/>
    <col min="6" max="6" width="24.28515625" style="56" customWidth="1"/>
    <col min="7" max="7" width="22.42578125" style="56" customWidth="1"/>
    <col min="8" max="8" width="23" style="62" bestFit="1" customWidth="1"/>
    <col min="9" max="9" width="15.28515625" style="56" customWidth="1"/>
    <col min="10" max="10" width="5" style="2" customWidth="1"/>
    <col min="11" max="11" width="17.85546875" style="2" bestFit="1" customWidth="1"/>
    <col min="12" max="19" width="10.7109375" style="2" customWidth="1"/>
    <col min="20" max="16384" width="14.42578125" style="2"/>
  </cols>
  <sheetData>
    <row r="1" spans="2:9" x14ac:dyDescent="0.25">
      <c r="E1" s="61"/>
      <c r="F1" s="61"/>
    </row>
    <row r="2" spans="2:9" x14ac:dyDescent="0.25">
      <c r="E2" s="61"/>
      <c r="F2" s="61"/>
    </row>
    <row r="3" spans="2:9" x14ac:dyDescent="0.25">
      <c r="E3" s="61"/>
      <c r="F3" s="61"/>
    </row>
    <row r="4" spans="2:9" ht="15.75" thickBot="1" x14ac:dyDescent="0.3">
      <c r="E4" s="61"/>
      <c r="F4" s="61"/>
    </row>
    <row r="5" spans="2:9" ht="39" customHeight="1" x14ac:dyDescent="0.25">
      <c r="B5" s="422" t="s">
        <v>49</v>
      </c>
      <c r="C5" s="424" t="s">
        <v>50</v>
      </c>
      <c r="D5" s="424" t="s">
        <v>51</v>
      </c>
      <c r="E5" s="426" t="s">
        <v>52</v>
      </c>
      <c r="F5" s="413"/>
      <c r="G5" s="412" t="s">
        <v>53</v>
      </c>
      <c r="H5" s="413"/>
      <c r="I5" s="410" t="s">
        <v>57</v>
      </c>
    </row>
    <row r="6" spans="2:9" ht="42.75" customHeight="1" x14ac:dyDescent="0.25">
      <c r="B6" s="423"/>
      <c r="C6" s="425"/>
      <c r="D6" s="425"/>
      <c r="E6" s="63" t="s">
        <v>55</v>
      </c>
      <c r="F6" s="63" t="s">
        <v>6</v>
      </c>
      <c r="G6" s="64" t="s">
        <v>7</v>
      </c>
      <c r="H6" s="65" t="s">
        <v>56</v>
      </c>
      <c r="I6" s="411"/>
    </row>
    <row r="7" spans="2:9" ht="94.5" customHeight="1" x14ac:dyDescent="0.25">
      <c r="B7" s="38" t="s">
        <v>135</v>
      </c>
      <c r="C7" s="81" t="s">
        <v>219</v>
      </c>
      <c r="D7" s="23" t="s">
        <v>170</v>
      </c>
      <c r="E7" s="66">
        <v>92216000</v>
      </c>
      <c r="F7" s="66">
        <v>90244380</v>
      </c>
      <c r="G7" s="67">
        <v>16772391.609999999</v>
      </c>
      <c r="H7" s="68">
        <f>G7/F7</f>
        <v>0.185855247828175</v>
      </c>
      <c r="I7" s="76">
        <v>60132</v>
      </c>
    </row>
    <row r="8" spans="2:9" ht="94.5" customHeight="1" x14ac:dyDescent="0.25">
      <c r="B8" s="38"/>
      <c r="C8" s="430" t="s">
        <v>235</v>
      </c>
      <c r="D8" s="23"/>
      <c r="E8" s="66">
        <v>147845465</v>
      </c>
      <c r="F8" s="66">
        <v>73090761</v>
      </c>
      <c r="G8" s="67">
        <v>73090760.5</v>
      </c>
      <c r="H8" s="68"/>
      <c r="I8" s="76">
        <v>34968</v>
      </c>
    </row>
    <row r="9" spans="2:9" ht="94.5" customHeight="1" x14ac:dyDescent="0.25">
      <c r="B9" s="38"/>
      <c r="C9" s="431"/>
      <c r="D9" s="23"/>
      <c r="E9" s="66">
        <v>60000000</v>
      </c>
      <c r="F9" s="66">
        <v>76600000</v>
      </c>
      <c r="G9" s="67">
        <v>71241509.659999996</v>
      </c>
      <c r="H9" s="68"/>
      <c r="I9" s="76">
        <v>116535</v>
      </c>
    </row>
    <row r="10" spans="2:9" ht="94.5" customHeight="1" x14ac:dyDescent="0.25">
      <c r="B10" s="38"/>
      <c r="C10" s="432"/>
      <c r="D10" s="23"/>
      <c r="E10" s="66">
        <v>133231886</v>
      </c>
      <c r="F10" s="66">
        <v>10134533</v>
      </c>
      <c r="G10" s="67">
        <v>0</v>
      </c>
      <c r="H10" s="68"/>
      <c r="I10" s="76">
        <v>15149</v>
      </c>
    </row>
    <row r="11" spans="2:9" ht="94.5" customHeight="1" x14ac:dyDescent="0.25">
      <c r="B11" s="38"/>
      <c r="C11" s="86" t="s">
        <v>220</v>
      </c>
      <c r="D11" s="23" t="s">
        <v>171</v>
      </c>
      <c r="E11" s="66">
        <v>48600000</v>
      </c>
      <c r="F11" s="66">
        <v>69459811</v>
      </c>
      <c r="G11" s="67">
        <v>33701645.359999999</v>
      </c>
      <c r="H11" s="68"/>
      <c r="I11" s="76">
        <v>208415</v>
      </c>
    </row>
    <row r="12" spans="2:9" ht="94.5" customHeight="1" x14ac:dyDescent="0.25">
      <c r="B12" s="38"/>
      <c r="C12" s="86"/>
      <c r="D12" s="23" t="s">
        <v>172</v>
      </c>
      <c r="E12" s="66">
        <v>26000000</v>
      </c>
      <c r="F12" s="66">
        <v>28173428</v>
      </c>
      <c r="G12" s="67">
        <v>28173426.870000001</v>
      </c>
      <c r="H12" s="68"/>
      <c r="I12" s="76">
        <v>209024</v>
      </c>
    </row>
    <row r="13" spans="2:9" ht="94.5" customHeight="1" x14ac:dyDescent="0.25">
      <c r="B13" s="38"/>
      <c r="C13" s="86"/>
      <c r="D13" s="23" t="s">
        <v>173</v>
      </c>
      <c r="E13" s="66">
        <v>54304761</v>
      </c>
      <c r="F13" s="66">
        <v>22739140</v>
      </c>
      <c r="G13" s="67">
        <v>21129834.43</v>
      </c>
      <c r="H13" s="68"/>
      <c r="I13" s="76">
        <v>209051</v>
      </c>
    </row>
    <row r="14" spans="2:9" ht="94.5" customHeight="1" x14ac:dyDescent="0.25">
      <c r="B14" s="38"/>
      <c r="C14" s="86"/>
      <c r="D14" s="23" t="s">
        <v>174</v>
      </c>
      <c r="E14" s="66">
        <v>23191912</v>
      </c>
      <c r="F14" s="66">
        <v>3000000</v>
      </c>
      <c r="G14" s="67">
        <v>0</v>
      </c>
      <c r="H14" s="68"/>
      <c r="I14" s="76">
        <v>209677</v>
      </c>
    </row>
    <row r="15" spans="2:9" ht="94.5" customHeight="1" x14ac:dyDescent="0.25">
      <c r="B15" s="38"/>
      <c r="C15" s="86"/>
      <c r="D15" s="23" t="s">
        <v>175</v>
      </c>
      <c r="E15" s="66">
        <v>41347830</v>
      </c>
      <c r="F15" s="66">
        <v>5100000</v>
      </c>
      <c r="G15" s="67">
        <v>459062.26</v>
      </c>
      <c r="H15" s="68"/>
      <c r="I15" s="76">
        <v>209678</v>
      </c>
    </row>
    <row r="16" spans="2:9" ht="94.5" customHeight="1" x14ac:dyDescent="0.25">
      <c r="B16" s="38"/>
      <c r="C16" s="86"/>
      <c r="D16" s="23" t="s">
        <v>176</v>
      </c>
      <c r="E16" s="66">
        <v>50319389</v>
      </c>
      <c r="F16" s="66">
        <v>20946675</v>
      </c>
      <c r="G16" s="67">
        <v>20889071.260000002</v>
      </c>
      <c r="H16" s="68"/>
      <c r="I16" s="76">
        <v>209682</v>
      </c>
    </row>
    <row r="17" spans="2:9" ht="94.5" customHeight="1" x14ac:dyDescent="0.25">
      <c r="B17" s="38"/>
      <c r="C17" s="86"/>
      <c r="D17" s="23" t="s">
        <v>177</v>
      </c>
      <c r="E17" s="66">
        <v>23281973</v>
      </c>
      <c r="F17" s="66">
        <v>728638</v>
      </c>
      <c r="G17" s="67">
        <v>728484.87</v>
      </c>
      <c r="H17" s="68"/>
      <c r="I17" s="76">
        <v>207590</v>
      </c>
    </row>
    <row r="18" spans="2:9" ht="94.5" customHeight="1" x14ac:dyDescent="0.25">
      <c r="B18" s="38"/>
      <c r="C18" s="86"/>
      <c r="D18" s="23" t="s">
        <v>178</v>
      </c>
      <c r="E18" s="66">
        <v>3300636</v>
      </c>
      <c r="F18" s="66">
        <v>10930680</v>
      </c>
      <c r="G18" s="67">
        <v>9805023.3300000001</v>
      </c>
      <c r="H18" s="68"/>
      <c r="I18" s="76">
        <v>149860</v>
      </c>
    </row>
    <row r="19" spans="2:9" ht="94.5" customHeight="1" x14ac:dyDescent="0.25">
      <c r="B19" s="38"/>
      <c r="C19" s="86"/>
      <c r="D19" s="23" t="s">
        <v>60</v>
      </c>
      <c r="E19" s="66">
        <v>0</v>
      </c>
      <c r="F19" s="66">
        <v>12143524</v>
      </c>
      <c r="G19" s="67">
        <v>445696.74</v>
      </c>
      <c r="H19" s="68"/>
      <c r="I19" s="76">
        <v>228252</v>
      </c>
    </row>
    <row r="20" spans="2:9" ht="94.5" customHeight="1" x14ac:dyDescent="0.25">
      <c r="B20" s="38"/>
      <c r="C20" s="86"/>
      <c r="D20" s="23" t="s">
        <v>61</v>
      </c>
      <c r="E20" s="66">
        <v>0</v>
      </c>
      <c r="F20" s="66">
        <v>12386032</v>
      </c>
      <c r="G20" s="67">
        <v>398880.6</v>
      </c>
      <c r="H20" s="68"/>
      <c r="I20" s="76">
        <v>228343</v>
      </c>
    </row>
    <row r="21" spans="2:9" ht="94.5" customHeight="1" x14ac:dyDescent="0.25">
      <c r="B21" s="38"/>
      <c r="C21" s="86"/>
      <c r="D21" s="23"/>
      <c r="E21" s="87">
        <f>SUM(E7:E20)</f>
        <v>703639852</v>
      </c>
      <c r="F21" s="87">
        <f t="shared" ref="F21:G21" si="0">SUM(F7:F20)</f>
        <v>435677602</v>
      </c>
      <c r="G21" s="87">
        <f t="shared" si="0"/>
        <v>276835787.49000001</v>
      </c>
      <c r="H21" s="68"/>
      <c r="I21" s="76"/>
    </row>
    <row r="22" spans="2:9" ht="94.5" customHeight="1" x14ac:dyDescent="0.25">
      <c r="B22" s="38"/>
      <c r="C22" s="430" t="s">
        <v>222</v>
      </c>
      <c r="D22" s="23"/>
      <c r="E22" s="66">
        <v>36475246</v>
      </c>
      <c r="F22" s="66">
        <v>36475246</v>
      </c>
      <c r="G22" s="67">
        <v>7322821.6799999997</v>
      </c>
      <c r="H22" s="68"/>
      <c r="I22" s="76">
        <v>116527</v>
      </c>
    </row>
    <row r="23" spans="2:9" ht="94.5" customHeight="1" x14ac:dyDescent="0.25">
      <c r="B23" s="38"/>
      <c r="C23" s="432"/>
      <c r="D23" s="23"/>
      <c r="E23" s="66">
        <v>45347603</v>
      </c>
      <c r="F23" s="66">
        <v>45347603</v>
      </c>
      <c r="G23" s="67">
        <v>6697145.1500000004</v>
      </c>
      <c r="H23" s="68"/>
      <c r="I23" s="76">
        <v>132258</v>
      </c>
    </row>
    <row r="24" spans="2:9" ht="94.5" customHeight="1" x14ac:dyDescent="0.25">
      <c r="B24" s="38"/>
      <c r="C24" s="430" t="s">
        <v>158</v>
      </c>
      <c r="D24" s="23"/>
      <c r="E24" s="66">
        <v>12730500</v>
      </c>
      <c r="F24" s="66">
        <v>0</v>
      </c>
      <c r="G24" s="67">
        <v>0</v>
      </c>
      <c r="H24" s="68"/>
      <c r="I24" s="76">
        <v>221962</v>
      </c>
    </row>
    <row r="25" spans="2:9" ht="94.5" customHeight="1" x14ac:dyDescent="0.25">
      <c r="B25" s="38"/>
      <c r="C25" s="431"/>
      <c r="D25" s="23"/>
      <c r="E25" s="66">
        <v>40000000</v>
      </c>
      <c r="F25" s="66">
        <v>2778672</v>
      </c>
      <c r="G25" s="67">
        <v>1200000</v>
      </c>
      <c r="H25" s="68"/>
      <c r="I25" s="76">
        <v>221965</v>
      </c>
    </row>
    <row r="26" spans="2:9" ht="94.5" customHeight="1" x14ac:dyDescent="0.25">
      <c r="B26" s="38"/>
      <c r="C26" s="431"/>
      <c r="D26" s="23"/>
      <c r="E26" s="66">
        <v>23750000</v>
      </c>
      <c r="F26" s="66">
        <v>0</v>
      </c>
      <c r="G26" s="67">
        <v>0</v>
      </c>
      <c r="H26" s="68"/>
      <c r="I26" s="76">
        <v>116530</v>
      </c>
    </row>
    <row r="27" spans="2:9" ht="94.5" customHeight="1" x14ac:dyDescent="0.25">
      <c r="B27" s="38"/>
      <c r="C27" s="431"/>
      <c r="D27" s="23"/>
      <c r="E27" s="66">
        <v>1300000</v>
      </c>
      <c r="F27" s="66">
        <v>34248424</v>
      </c>
      <c r="G27" s="67">
        <v>0</v>
      </c>
      <c r="H27" s="68"/>
      <c r="I27" s="76">
        <v>142767</v>
      </c>
    </row>
    <row r="28" spans="2:9" ht="94.5" customHeight="1" x14ac:dyDescent="0.25">
      <c r="B28" s="38"/>
      <c r="C28" s="431"/>
      <c r="D28" s="23"/>
      <c r="E28" s="66">
        <v>31881336</v>
      </c>
      <c r="F28" s="66">
        <v>31881336</v>
      </c>
      <c r="G28" s="67">
        <v>1223010.24</v>
      </c>
      <c r="H28" s="68"/>
      <c r="I28" s="76">
        <v>167405</v>
      </c>
    </row>
    <row r="29" spans="2:9" ht="94.5" customHeight="1" x14ac:dyDescent="0.25">
      <c r="B29" s="38"/>
      <c r="C29" s="431"/>
      <c r="D29" s="23"/>
      <c r="E29" s="66">
        <v>46050000</v>
      </c>
      <c r="F29" s="66">
        <v>67167773</v>
      </c>
      <c r="G29" s="67">
        <v>30167081.219999999</v>
      </c>
      <c r="H29" s="68"/>
      <c r="I29" s="76">
        <v>189499</v>
      </c>
    </row>
    <row r="30" spans="2:9" ht="94.5" customHeight="1" x14ac:dyDescent="0.25">
      <c r="B30" s="38"/>
      <c r="C30" s="431"/>
      <c r="D30" s="23"/>
      <c r="E30" s="66">
        <v>0</v>
      </c>
      <c r="F30" s="66">
        <v>48103659</v>
      </c>
      <c r="G30" s="67">
        <v>38472344.759999998</v>
      </c>
      <c r="H30" s="68"/>
      <c r="I30" s="76">
        <v>190108</v>
      </c>
    </row>
    <row r="31" spans="2:9" ht="94.5" customHeight="1" x14ac:dyDescent="0.25">
      <c r="B31" s="38"/>
      <c r="C31" s="431"/>
      <c r="D31" s="23"/>
      <c r="E31" s="66">
        <v>0</v>
      </c>
      <c r="F31" s="66">
        <v>11510337</v>
      </c>
      <c r="G31" s="67">
        <v>4184226.09</v>
      </c>
      <c r="H31" s="68"/>
      <c r="I31" s="76">
        <v>190122</v>
      </c>
    </row>
    <row r="32" spans="2:9" ht="94.5" customHeight="1" x14ac:dyDescent="0.25">
      <c r="B32" s="38"/>
      <c r="C32" s="431"/>
      <c r="D32" s="23"/>
      <c r="E32" s="66">
        <v>16100000</v>
      </c>
      <c r="F32" s="66">
        <v>1200000</v>
      </c>
      <c r="G32" s="67">
        <v>981253.77</v>
      </c>
      <c r="H32" s="68"/>
      <c r="I32" s="76">
        <v>221005</v>
      </c>
    </row>
    <row r="33" spans="2:9" ht="94.5" customHeight="1" x14ac:dyDescent="0.25">
      <c r="B33" s="38"/>
      <c r="C33" s="431"/>
      <c r="D33" s="23"/>
      <c r="E33" s="66">
        <v>27524022</v>
      </c>
      <c r="F33" s="66">
        <v>27524022</v>
      </c>
      <c r="G33" s="67">
        <v>3474885.01</v>
      </c>
      <c r="H33" s="68"/>
      <c r="I33" s="76">
        <v>72220</v>
      </c>
    </row>
    <row r="34" spans="2:9" ht="94.5" customHeight="1" x14ac:dyDescent="0.25">
      <c r="B34" s="38"/>
      <c r="C34" s="431"/>
      <c r="D34" s="23"/>
      <c r="E34" s="66">
        <v>193950000</v>
      </c>
      <c r="F34" s="66">
        <v>3100000</v>
      </c>
      <c r="G34" s="67">
        <v>0</v>
      </c>
      <c r="H34" s="68"/>
      <c r="I34" s="76">
        <v>95927</v>
      </c>
    </row>
    <row r="35" spans="2:9" ht="94.5" customHeight="1" x14ac:dyDescent="0.25">
      <c r="B35" s="38"/>
      <c r="C35" s="432"/>
      <c r="D35" s="23"/>
      <c r="E35" s="66">
        <v>33517793</v>
      </c>
      <c r="F35" s="66">
        <v>33517793</v>
      </c>
      <c r="G35" s="67">
        <v>7414262.9699999997</v>
      </c>
      <c r="H35" s="68"/>
      <c r="I35" s="76">
        <v>72219</v>
      </c>
    </row>
    <row r="36" spans="2:9" ht="94.5" customHeight="1" x14ac:dyDescent="0.25">
      <c r="B36" s="38"/>
      <c r="C36" s="86" t="s">
        <v>158</v>
      </c>
      <c r="D36" s="23" t="s">
        <v>198</v>
      </c>
      <c r="E36" s="66">
        <v>29775000</v>
      </c>
      <c r="F36" s="66">
        <v>29495346</v>
      </c>
      <c r="G36" s="67">
        <v>29487468.77</v>
      </c>
      <c r="H36" s="68"/>
      <c r="I36" s="76">
        <v>130902</v>
      </c>
    </row>
    <row r="37" spans="2:9" ht="94.5" customHeight="1" x14ac:dyDescent="0.25">
      <c r="B37" s="38"/>
      <c r="C37" s="86"/>
      <c r="D37" s="23"/>
      <c r="E37" s="87">
        <f>SUM(E22:E35)</f>
        <v>508626500</v>
      </c>
      <c r="F37" s="87">
        <f t="shared" ref="F37:G37" si="1">SUM(F22:F35)</f>
        <v>342854865</v>
      </c>
      <c r="G37" s="87">
        <f t="shared" si="1"/>
        <v>101137030.89</v>
      </c>
      <c r="H37" s="68"/>
      <c r="I37" s="76"/>
    </row>
    <row r="38" spans="2:9" ht="94.5" customHeight="1" x14ac:dyDescent="0.25">
      <c r="B38" s="38"/>
      <c r="C38" s="86" t="s">
        <v>223</v>
      </c>
      <c r="D38" s="23" t="s">
        <v>184</v>
      </c>
      <c r="E38" s="66">
        <v>22077494</v>
      </c>
      <c r="F38" s="66">
        <v>18741577</v>
      </c>
      <c r="G38" s="67">
        <v>16149118.109999999</v>
      </c>
      <c r="H38" s="68"/>
      <c r="I38" s="76">
        <v>209016</v>
      </c>
    </row>
    <row r="39" spans="2:9" ht="94.5" customHeight="1" x14ac:dyDescent="0.25">
      <c r="B39" s="38"/>
      <c r="C39" s="86"/>
      <c r="D39" s="23" t="s">
        <v>62</v>
      </c>
      <c r="E39" s="66">
        <v>0</v>
      </c>
      <c r="F39" s="66">
        <v>12316168</v>
      </c>
      <c r="G39" s="67">
        <v>0</v>
      </c>
      <c r="H39" s="68"/>
      <c r="I39" s="76">
        <v>228035</v>
      </c>
    </row>
    <row r="40" spans="2:9" ht="94.5" customHeight="1" x14ac:dyDescent="0.25">
      <c r="B40" s="38"/>
      <c r="C40" s="86"/>
      <c r="D40" s="23" t="s">
        <v>63</v>
      </c>
      <c r="E40" s="66">
        <v>0</v>
      </c>
      <c r="F40" s="66">
        <v>7441805</v>
      </c>
      <c r="G40" s="67">
        <v>224087.69</v>
      </c>
      <c r="H40" s="68"/>
      <c r="I40" s="76">
        <v>228061</v>
      </c>
    </row>
    <row r="41" spans="2:9" ht="94.5" customHeight="1" x14ac:dyDescent="0.25">
      <c r="B41" s="38"/>
      <c r="C41" s="86"/>
      <c r="D41" s="23"/>
      <c r="E41" s="66">
        <v>0</v>
      </c>
      <c r="F41" s="66">
        <v>11053043</v>
      </c>
      <c r="G41" s="67">
        <v>11024657.18</v>
      </c>
      <c r="H41" s="68"/>
      <c r="I41" s="76">
        <v>228251</v>
      </c>
    </row>
    <row r="42" spans="2:9" ht="94.5" customHeight="1" x14ac:dyDescent="0.25">
      <c r="B42" s="38"/>
      <c r="C42" s="86"/>
      <c r="D42" s="23"/>
      <c r="E42" s="87">
        <f>SUM(E38:E41)</f>
        <v>22077494</v>
      </c>
      <c r="F42" s="87">
        <f t="shared" ref="F42:G42" si="2">SUM(F38:F41)</f>
        <v>49552593</v>
      </c>
      <c r="G42" s="87">
        <f t="shared" si="2"/>
        <v>27397862.979999997</v>
      </c>
      <c r="H42" s="68"/>
      <c r="I42" s="76"/>
    </row>
    <row r="43" spans="2:9" ht="94.5" customHeight="1" x14ac:dyDescent="0.25">
      <c r="B43" s="38"/>
      <c r="C43" s="86" t="s">
        <v>160</v>
      </c>
      <c r="D43" s="23" t="s">
        <v>193</v>
      </c>
      <c r="E43" s="87">
        <v>47331000</v>
      </c>
      <c r="F43" s="87">
        <v>1000000</v>
      </c>
      <c r="G43" s="88">
        <v>348216.3</v>
      </c>
      <c r="H43" s="68"/>
      <c r="I43" s="76">
        <v>211099</v>
      </c>
    </row>
    <row r="44" spans="2:9" ht="94.5" customHeight="1" x14ac:dyDescent="0.25">
      <c r="B44" s="38"/>
      <c r="C44" s="86" t="s">
        <v>224</v>
      </c>
      <c r="D44" s="23"/>
      <c r="E44" s="66">
        <v>0</v>
      </c>
      <c r="F44" s="66">
        <v>2312052</v>
      </c>
      <c r="G44" s="67">
        <v>1745944.42</v>
      </c>
      <c r="H44" s="68"/>
      <c r="I44" s="76">
        <v>33423</v>
      </c>
    </row>
    <row r="45" spans="2:9" ht="94.5" customHeight="1" x14ac:dyDescent="0.25">
      <c r="B45" s="38"/>
      <c r="C45" s="86"/>
      <c r="D45" s="23" t="s">
        <v>194</v>
      </c>
      <c r="E45" s="66">
        <v>624278</v>
      </c>
      <c r="F45" s="66">
        <v>4255053</v>
      </c>
      <c r="G45" s="67">
        <v>1255327.19</v>
      </c>
      <c r="H45" s="68"/>
      <c r="I45" s="76">
        <v>224376</v>
      </c>
    </row>
    <row r="46" spans="2:9" ht="94.5" customHeight="1" x14ac:dyDescent="0.25">
      <c r="B46" s="38"/>
      <c r="C46" s="86"/>
      <c r="D46" s="23" t="s">
        <v>195</v>
      </c>
      <c r="E46" s="66">
        <v>687322</v>
      </c>
      <c r="F46" s="66">
        <v>4980360</v>
      </c>
      <c r="G46" s="67">
        <v>567796.37</v>
      </c>
      <c r="H46" s="68"/>
      <c r="I46" s="76">
        <v>224215</v>
      </c>
    </row>
    <row r="47" spans="2:9" ht="94.5" customHeight="1" x14ac:dyDescent="0.25">
      <c r="B47" s="38"/>
      <c r="C47" s="86"/>
      <c r="D47" s="23" t="s">
        <v>196</v>
      </c>
      <c r="E47" s="66">
        <v>810167</v>
      </c>
      <c r="F47" s="66">
        <v>5029200</v>
      </c>
      <c r="G47" s="67">
        <v>911176.33</v>
      </c>
      <c r="H47" s="68"/>
      <c r="I47" s="76">
        <v>155983</v>
      </c>
    </row>
    <row r="48" spans="2:9" ht="94.5" customHeight="1" x14ac:dyDescent="0.25">
      <c r="B48" s="38"/>
      <c r="C48" s="86"/>
      <c r="D48" s="23"/>
      <c r="E48" s="87">
        <f>SUM(E44:E47)</f>
        <v>2121767</v>
      </c>
      <c r="F48" s="87">
        <f t="shared" ref="F48:G48" si="3">SUM(F44:F47)</f>
        <v>16576665</v>
      </c>
      <c r="G48" s="87">
        <f t="shared" si="3"/>
        <v>4480244.3099999996</v>
      </c>
      <c r="H48" s="68"/>
      <c r="I48" s="76"/>
    </row>
    <row r="49" spans="2:9" ht="94.5" customHeight="1" x14ac:dyDescent="0.25">
      <c r="B49" s="38"/>
      <c r="C49" s="431" t="s">
        <v>236</v>
      </c>
      <c r="D49" s="23"/>
      <c r="E49" s="66">
        <v>0</v>
      </c>
      <c r="F49" s="66">
        <v>2088359</v>
      </c>
      <c r="G49" s="67">
        <v>915862.74</v>
      </c>
      <c r="H49" s="68"/>
      <c r="I49" s="76">
        <v>209397</v>
      </c>
    </row>
    <row r="50" spans="2:9" ht="94.5" customHeight="1" x14ac:dyDescent="0.25">
      <c r="B50" s="38"/>
      <c r="C50" s="431"/>
      <c r="D50" s="23" t="s">
        <v>197</v>
      </c>
      <c r="E50" s="66">
        <v>632904</v>
      </c>
      <c r="F50" s="66">
        <v>1965365</v>
      </c>
      <c r="G50" s="67">
        <v>716337.04</v>
      </c>
      <c r="H50" s="68"/>
      <c r="I50" s="76">
        <v>209400</v>
      </c>
    </row>
    <row r="51" spans="2:9" ht="94.5" customHeight="1" x14ac:dyDescent="0.25">
      <c r="B51" s="38"/>
      <c r="C51" s="431"/>
      <c r="D51" s="23"/>
      <c r="E51" s="66">
        <v>0</v>
      </c>
      <c r="F51" s="66">
        <v>3430971</v>
      </c>
      <c r="G51" s="67">
        <v>802317.84</v>
      </c>
      <c r="H51" s="68"/>
      <c r="I51" s="76">
        <v>209399</v>
      </c>
    </row>
    <row r="52" spans="2:9" ht="94.5" customHeight="1" x14ac:dyDescent="0.25">
      <c r="B52" s="38"/>
      <c r="C52" s="431"/>
      <c r="D52" s="23"/>
      <c r="E52" s="66">
        <v>0</v>
      </c>
      <c r="F52" s="66">
        <v>3813052</v>
      </c>
      <c r="G52" s="67">
        <v>803993.54</v>
      </c>
      <c r="H52" s="68"/>
      <c r="I52" s="76">
        <v>209398</v>
      </c>
    </row>
    <row r="53" spans="2:9" ht="94.5" customHeight="1" x14ac:dyDescent="0.25">
      <c r="B53" s="38"/>
      <c r="C53" s="432"/>
      <c r="D53" s="23"/>
      <c r="E53" s="66">
        <v>0</v>
      </c>
      <c r="F53" s="66">
        <v>3731490</v>
      </c>
      <c r="G53" s="67">
        <v>461195.38</v>
      </c>
      <c r="H53" s="68"/>
      <c r="I53" s="76">
        <v>206196</v>
      </c>
    </row>
    <row r="54" spans="2:9" ht="94.5" customHeight="1" x14ac:dyDescent="0.25">
      <c r="B54" s="38"/>
      <c r="C54" s="86"/>
      <c r="D54" s="23"/>
      <c r="E54" s="87">
        <f>SUM(E49:E53)</f>
        <v>632904</v>
      </c>
      <c r="F54" s="87">
        <f t="shared" ref="F54:G54" si="4">SUM(F49:F53)</f>
        <v>15029237</v>
      </c>
      <c r="G54" s="87">
        <f t="shared" si="4"/>
        <v>3699706.54</v>
      </c>
      <c r="H54" s="68"/>
      <c r="I54" s="76"/>
    </row>
    <row r="55" spans="2:9" ht="36" customHeight="1" x14ac:dyDescent="0.25">
      <c r="B55" s="49" t="s">
        <v>114</v>
      </c>
      <c r="C55" s="50"/>
      <c r="D55" s="50"/>
      <c r="E55" s="72">
        <f>+E21+E37+E42+E43+E48+E54</f>
        <v>1284429517</v>
      </c>
      <c r="F55" s="72">
        <f>+F21+F37+F42+F43+F48+F54</f>
        <v>860690962</v>
      </c>
      <c r="G55" s="72">
        <f>+G21+G37+G42+G43+G48+G54</f>
        <v>413898848.51000005</v>
      </c>
      <c r="H55" s="73">
        <f>+G55/F55</f>
        <v>0.48089136145709876</v>
      </c>
      <c r="I55" s="57"/>
    </row>
    <row r="56" spans="2:9" ht="36" customHeight="1" x14ac:dyDescent="0.25">
      <c r="B56" s="49"/>
      <c r="C56" s="50"/>
      <c r="D56" s="50"/>
      <c r="E56" s="84">
        <v>1000566929</v>
      </c>
      <c r="F56" s="84">
        <v>809172097</v>
      </c>
      <c r="G56" s="84">
        <v>480779391.19999999</v>
      </c>
      <c r="H56" s="85"/>
      <c r="I56" s="57"/>
    </row>
    <row r="57" spans="2:9" ht="36" customHeight="1" x14ac:dyDescent="0.25">
      <c r="B57" s="49"/>
      <c r="C57" s="50"/>
      <c r="D57" s="50"/>
      <c r="E57" s="84">
        <f>+E55-E56</f>
        <v>283862588</v>
      </c>
      <c r="F57" s="84">
        <f>+F55-F56</f>
        <v>51518865</v>
      </c>
      <c r="G57" s="84">
        <f>+G55-G56</f>
        <v>-66880542.689999938</v>
      </c>
      <c r="H57" s="85"/>
      <c r="I57" s="57"/>
    </row>
    <row r="58" spans="2:9" ht="15.75" customHeight="1" x14ac:dyDescent="0.25"/>
    <row r="59" spans="2:9" ht="15.75" customHeight="1" x14ac:dyDescent="0.25"/>
    <row r="60" spans="2:9" ht="15.75" customHeight="1" x14ac:dyDescent="0.25"/>
    <row r="61" spans="2:9" ht="15.75" customHeight="1" x14ac:dyDescent="0.25"/>
    <row r="62" spans="2:9" ht="15.75" customHeight="1" x14ac:dyDescent="0.25"/>
    <row r="63" spans="2:9" ht="15.75" customHeight="1" x14ac:dyDescent="0.25"/>
    <row r="64" spans="2:9" ht="15.75" customHeight="1" x14ac:dyDescent="0.25"/>
    <row r="65" spans="2:3" ht="15.75" customHeight="1" x14ac:dyDescent="0.25"/>
    <row r="66" spans="2:3" ht="15.75" customHeight="1" x14ac:dyDescent="0.25"/>
    <row r="67" spans="2:3" ht="33.75" customHeight="1" x14ac:dyDescent="0.25">
      <c r="B67" s="37"/>
      <c r="C67" s="36"/>
    </row>
    <row r="68" spans="2:3" ht="15.75" customHeight="1" x14ac:dyDescent="0.25"/>
    <row r="69" spans="2:3" ht="15.75" customHeight="1" x14ac:dyDescent="0.25"/>
    <row r="70" spans="2:3" ht="15.75" customHeight="1" x14ac:dyDescent="0.25"/>
    <row r="71" spans="2:3" ht="15.75" customHeight="1" x14ac:dyDescent="0.25"/>
    <row r="72" spans="2:3" ht="15.75" customHeight="1" x14ac:dyDescent="0.25"/>
    <row r="73" spans="2:3" ht="15.75" customHeight="1" x14ac:dyDescent="0.25"/>
    <row r="74" spans="2:3" ht="15.75" customHeight="1" x14ac:dyDescent="0.25"/>
    <row r="75" spans="2:3" ht="15.75" customHeight="1" x14ac:dyDescent="0.25"/>
    <row r="76" spans="2:3" ht="15.75" customHeight="1" x14ac:dyDescent="0.25"/>
    <row r="77" spans="2:3" ht="15.75" customHeight="1" x14ac:dyDescent="0.25"/>
    <row r="78" spans="2:3" ht="15.75" customHeight="1" x14ac:dyDescent="0.25"/>
    <row r="79" spans="2:3" ht="15.75" customHeight="1" x14ac:dyDescent="0.25"/>
    <row r="80" spans="2: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10">
    <mergeCell ref="C22:C23"/>
    <mergeCell ref="C24:C35"/>
    <mergeCell ref="C49:C53"/>
    <mergeCell ref="B5:B6"/>
    <mergeCell ref="C5:C6"/>
    <mergeCell ref="D5:D6"/>
    <mergeCell ref="E5:F5"/>
    <mergeCell ref="G5:H5"/>
    <mergeCell ref="I5:I6"/>
    <mergeCell ref="C8:C10"/>
  </mergeCells>
  <pageMargins left="0.25" right="0.25" top="0.75" bottom="0.75" header="0.3" footer="0.3"/>
  <pageSetup scale="49" orientation="portrait" r:id="rId1"/>
  <rowBreaks count="1" manualBreakCount="1">
    <brk id="5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I1002"/>
  <sheetViews>
    <sheetView showGridLines="0" zoomScale="70" zoomScaleNormal="70" workbookViewId="0">
      <selection activeCell="A8" sqref="A8:A10"/>
    </sheetView>
  </sheetViews>
  <sheetFormatPr baseColWidth="10" defaultColWidth="14.42578125" defaultRowHeight="15" customHeight="1" x14ac:dyDescent="0.25"/>
  <cols>
    <col min="1" max="1" width="10.7109375" customWidth="1"/>
    <col min="2" max="2" width="27" bestFit="1" customWidth="1"/>
    <col min="3" max="3" width="54.5703125" customWidth="1"/>
    <col min="4" max="5" width="17.140625" bestFit="1" customWidth="1"/>
    <col min="6" max="6" width="17.5703125" customWidth="1"/>
    <col min="7" max="7" width="13.5703125" style="5" customWidth="1"/>
    <col min="8" max="8" width="15.28515625" customWidth="1"/>
    <col min="9" max="17" width="10.7109375" customWidth="1"/>
  </cols>
  <sheetData>
    <row r="1" spans="1:9" s="99" customFormat="1" ht="15" customHeight="1" x14ac:dyDescent="0.25">
      <c r="G1" s="5"/>
    </row>
    <row r="2" spans="1:9" s="99" customFormat="1" ht="15" customHeight="1" x14ac:dyDescent="0.25">
      <c r="A2" s="433" t="s">
        <v>273</v>
      </c>
      <c r="B2" s="433"/>
      <c r="C2" s="433"/>
      <c r="D2" s="433"/>
      <c r="E2" s="433"/>
      <c r="F2" s="433"/>
      <c r="G2" s="433"/>
    </row>
    <row r="3" spans="1:9" s="99" customFormat="1" ht="15" customHeight="1" x14ac:dyDescent="0.25">
      <c r="A3" s="373" t="s">
        <v>277</v>
      </c>
      <c r="B3" s="373"/>
      <c r="C3" s="373"/>
      <c r="D3" s="373"/>
      <c r="E3" s="373"/>
      <c r="F3" s="373"/>
      <c r="G3" s="373"/>
    </row>
    <row r="4" spans="1:9" x14ac:dyDescent="0.25">
      <c r="H4" s="4"/>
      <c r="I4" s="4"/>
    </row>
    <row r="5" spans="1:9" ht="15.75" thickBot="1" x14ac:dyDescent="0.3">
      <c r="H5" s="4"/>
      <c r="I5" s="4"/>
    </row>
    <row r="6" spans="1:9" ht="15.75" x14ac:dyDescent="0.25">
      <c r="A6" s="374" t="s">
        <v>0</v>
      </c>
      <c r="B6" s="376" t="s">
        <v>1</v>
      </c>
      <c r="C6" s="378" t="s">
        <v>2</v>
      </c>
      <c r="D6" s="380" t="s">
        <v>3</v>
      </c>
      <c r="E6" s="388"/>
      <c r="F6" s="380" t="s">
        <v>274</v>
      </c>
      <c r="G6" s="381"/>
      <c r="H6" s="4"/>
      <c r="I6" s="4"/>
    </row>
    <row r="7" spans="1:9" ht="31.5" customHeight="1" thickBot="1" x14ac:dyDescent="0.3">
      <c r="A7" s="375"/>
      <c r="B7" s="377"/>
      <c r="C7" s="379"/>
      <c r="D7" s="180" t="s">
        <v>5</v>
      </c>
      <c r="E7" s="180" t="s">
        <v>6</v>
      </c>
      <c r="F7" s="180" t="s">
        <v>7</v>
      </c>
      <c r="G7" s="181" t="s">
        <v>8</v>
      </c>
      <c r="H7" s="4"/>
      <c r="I7" s="4"/>
    </row>
    <row r="8" spans="1:9" ht="30" customHeight="1" x14ac:dyDescent="0.25">
      <c r="A8" s="384" t="s">
        <v>22</v>
      </c>
      <c r="B8" s="179" t="s">
        <v>66</v>
      </c>
      <c r="C8" s="234" t="s">
        <v>225</v>
      </c>
      <c r="D8" s="183">
        <v>2781134</v>
      </c>
      <c r="E8" s="183">
        <v>1177044</v>
      </c>
      <c r="F8" s="183">
        <v>459248.5</v>
      </c>
      <c r="G8" s="192">
        <f>F8/E8</f>
        <v>0.39017105562748716</v>
      </c>
      <c r="H8" s="4"/>
      <c r="I8" s="4"/>
    </row>
    <row r="9" spans="1:9" s="32" customFormat="1" ht="39.75" customHeight="1" thickBot="1" x14ac:dyDescent="0.3">
      <c r="A9" s="384"/>
      <c r="B9" s="266" t="s">
        <v>120</v>
      </c>
      <c r="C9" s="267" t="s">
        <v>226</v>
      </c>
      <c r="D9" s="187">
        <v>7617482</v>
      </c>
      <c r="E9" s="187">
        <v>9340415</v>
      </c>
      <c r="F9" s="187">
        <v>5620692.3200000003</v>
      </c>
      <c r="G9" s="194">
        <f>F9/E9</f>
        <v>0.60176044854538047</v>
      </c>
      <c r="H9" s="4"/>
      <c r="I9" s="4"/>
    </row>
    <row r="10" spans="1:9" ht="22.5" customHeight="1" thickBot="1" x14ac:dyDescent="0.3">
      <c r="A10" s="385"/>
      <c r="B10" s="434" t="s">
        <v>32</v>
      </c>
      <c r="C10" s="371"/>
      <c r="D10" s="190">
        <f>SUM(D8:D9)</f>
        <v>10398616</v>
      </c>
      <c r="E10" s="190">
        <f>SUM(E8:E9)</f>
        <v>10517459</v>
      </c>
      <c r="F10" s="190">
        <f>SUM(F8:F9)</f>
        <v>6079940.8200000003</v>
      </c>
      <c r="G10" s="175">
        <f>F10/E10</f>
        <v>0.57808077217130105</v>
      </c>
      <c r="H10" s="4"/>
      <c r="I10" s="4"/>
    </row>
    <row r="11" spans="1:9" x14ac:dyDescent="0.25">
      <c r="A11" s="101" t="s">
        <v>254</v>
      </c>
      <c r="B11" s="102"/>
      <c r="C11" s="2"/>
      <c r="D11" s="3"/>
      <c r="E11" s="3"/>
      <c r="H11" s="4"/>
      <c r="I11" s="4"/>
    </row>
    <row r="12" spans="1:9" x14ac:dyDescent="0.25">
      <c r="B12" s="1"/>
      <c r="C12" s="2"/>
      <c r="D12" s="7"/>
      <c r="E12" s="7"/>
      <c r="F12" s="7"/>
      <c r="G12" s="53"/>
      <c r="H12" s="4"/>
      <c r="I12" s="4"/>
    </row>
    <row r="13" spans="1:9" x14ac:dyDescent="0.25">
      <c r="B13" s="1"/>
      <c r="C13" s="2"/>
      <c r="D13" s="3"/>
      <c r="E13" s="3"/>
      <c r="F13" s="3"/>
      <c r="G13" s="54"/>
      <c r="H13" s="4"/>
      <c r="I13" s="4"/>
    </row>
    <row r="14" spans="1:9" x14ac:dyDescent="0.25">
      <c r="B14" s="1"/>
      <c r="C14" s="2"/>
      <c r="D14" s="3"/>
      <c r="E14" s="3"/>
      <c r="F14" s="3"/>
      <c r="G14" s="54"/>
      <c r="H14" s="4"/>
      <c r="I14" s="4"/>
    </row>
    <row r="15" spans="1:9" x14ac:dyDescent="0.25">
      <c r="B15" s="1"/>
      <c r="C15" s="2"/>
      <c r="D15" s="3"/>
      <c r="E15" s="3"/>
      <c r="H15" s="4"/>
      <c r="I15" s="4"/>
    </row>
    <row r="16" spans="1:9" x14ac:dyDescent="0.25">
      <c r="B16" s="1"/>
      <c r="C16" s="2"/>
      <c r="D16" s="3"/>
      <c r="E16" s="3"/>
      <c r="H16" s="4"/>
      <c r="I16" s="4"/>
    </row>
    <row r="17" spans="2:9" x14ac:dyDescent="0.25">
      <c r="B17" s="1"/>
      <c r="C17" s="2"/>
      <c r="D17" s="3"/>
      <c r="E17" s="3"/>
      <c r="H17" s="4"/>
      <c r="I17" s="4"/>
    </row>
    <row r="18" spans="2:9" x14ac:dyDescent="0.25">
      <c r="B18" s="1"/>
      <c r="C18" s="2"/>
      <c r="D18" s="3"/>
      <c r="E18" s="3"/>
      <c r="H18" s="4"/>
      <c r="I18" s="4"/>
    </row>
    <row r="19" spans="2:9" x14ac:dyDescent="0.25">
      <c r="B19" s="1"/>
      <c r="C19" s="2"/>
      <c r="D19" s="3"/>
      <c r="E19" s="3"/>
      <c r="H19" s="4"/>
      <c r="I19" s="4"/>
    </row>
    <row r="20" spans="2:9" x14ac:dyDescent="0.25">
      <c r="B20" s="1"/>
      <c r="C20" s="2"/>
      <c r="D20" s="3"/>
      <c r="E20" s="3"/>
      <c r="H20" s="4"/>
      <c r="I20" s="4"/>
    </row>
    <row r="21" spans="2:9" x14ac:dyDescent="0.25">
      <c r="B21" s="1"/>
      <c r="C21" s="2"/>
      <c r="D21" s="3"/>
      <c r="E21" s="3"/>
      <c r="H21" s="4"/>
      <c r="I21" s="4"/>
    </row>
    <row r="22" spans="2:9" x14ac:dyDescent="0.25">
      <c r="B22" s="1"/>
      <c r="C22" s="2"/>
      <c r="D22" s="3"/>
      <c r="E22" s="3"/>
      <c r="H22" s="4"/>
      <c r="I22" s="4"/>
    </row>
    <row r="23" spans="2:9" ht="15.75" customHeight="1" x14ac:dyDescent="0.25">
      <c r="B23" s="1"/>
      <c r="C23" s="2"/>
      <c r="D23" s="3"/>
      <c r="E23" s="3"/>
      <c r="H23" s="4"/>
      <c r="I23" s="4"/>
    </row>
    <row r="24" spans="2:9" ht="15.75" customHeight="1" x14ac:dyDescent="0.25"/>
    <row r="25" spans="2:9" ht="15.75" customHeight="1" x14ac:dyDescent="0.25"/>
    <row r="26" spans="2:9" ht="15.75" customHeight="1" x14ac:dyDescent="0.25"/>
    <row r="27" spans="2:9" ht="15.75" customHeight="1" x14ac:dyDescent="0.25"/>
    <row r="28" spans="2:9" ht="15.75" customHeight="1" x14ac:dyDescent="0.25"/>
    <row r="29" spans="2:9" ht="15.75" customHeight="1" x14ac:dyDescent="0.25"/>
    <row r="30" spans="2:9" ht="15.75" customHeight="1" x14ac:dyDescent="0.25"/>
    <row r="31" spans="2:9" ht="15.75" customHeight="1" x14ac:dyDescent="0.25"/>
    <row r="32" spans="2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9">
    <mergeCell ref="A2:G2"/>
    <mergeCell ref="A3:G3"/>
    <mergeCell ref="B10:C10"/>
    <mergeCell ref="A6:A7"/>
    <mergeCell ref="F6:G6"/>
    <mergeCell ref="D6:E6"/>
    <mergeCell ref="B6:B7"/>
    <mergeCell ref="C6:C7"/>
    <mergeCell ref="A8:A10"/>
  </mergeCells>
  <printOptions horizontalCentered="1"/>
  <pageMargins left="0.70866141732283472" right="0.70866141732283472" top="1.5354330708661419" bottom="0.74803149606299213" header="0" footer="0"/>
  <pageSetup scale="7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2:M999"/>
  <sheetViews>
    <sheetView showGridLines="0" zoomScale="70" zoomScaleNormal="70" workbookViewId="0">
      <selection activeCell="A8" sqref="A8:A14"/>
    </sheetView>
  </sheetViews>
  <sheetFormatPr baseColWidth="10" defaultColWidth="14.42578125" defaultRowHeight="15" customHeight="1" x14ac:dyDescent="0.25"/>
  <cols>
    <col min="1" max="1" width="10.7109375" style="117" customWidth="1"/>
    <col min="2" max="2" width="32.7109375" style="117" customWidth="1"/>
    <col min="3" max="3" width="39.42578125" style="117" customWidth="1"/>
    <col min="4" max="5" width="18.28515625" style="163" bestFit="1" customWidth="1"/>
    <col min="6" max="6" width="20.7109375" style="163" customWidth="1"/>
    <col min="7" max="7" width="14.7109375" style="159" customWidth="1"/>
    <col min="8" max="8" width="15.28515625" style="117" customWidth="1"/>
    <col min="9" max="13" width="10.7109375" style="117" customWidth="1"/>
    <col min="14" max="16384" width="14.42578125" style="117"/>
  </cols>
  <sheetData>
    <row r="2" spans="1:13" ht="15" customHeight="1" x14ac:dyDescent="0.3">
      <c r="A2" s="437" t="s">
        <v>273</v>
      </c>
      <c r="B2" s="437"/>
      <c r="C2" s="437"/>
      <c r="D2" s="437"/>
      <c r="E2" s="437"/>
      <c r="F2" s="437"/>
      <c r="G2" s="437"/>
    </row>
    <row r="3" spans="1:13" ht="15" customHeight="1" x14ac:dyDescent="0.25">
      <c r="A3" s="438" t="s">
        <v>277</v>
      </c>
      <c r="B3" s="438"/>
      <c r="C3" s="438"/>
      <c r="D3" s="438"/>
      <c r="E3" s="438"/>
      <c r="F3" s="438"/>
      <c r="G3" s="438"/>
    </row>
    <row r="4" spans="1:13" x14ac:dyDescent="0.25">
      <c r="H4" s="118"/>
    </row>
    <row r="5" spans="1:13" ht="15.75" thickBot="1" x14ac:dyDescent="0.3">
      <c r="H5" s="118"/>
    </row>
    <row r="6" spans="1:13" ht="23.25" customHeight="1" x14ac:dyDescent="0.25">
      <c r="A6" s="439" t="s">
        <v>0</v>
      </c>
      <c r="B6" s="441" t="s">
        <v>1</v>
      </c>
      <c r="C6" s="443" t="s">
        <v>2</v>
      </c>
      <c r="D6" s="445" t="s">
        <v>3</v>
      </c>
      <c r="E6" s="446"/>
      <c r="F6" s="445" t="s">
        <v>274</v>
      </c>
      <c r="G6" s="447"/>
      <c r="H6" s="118"/>
    </row>
    <row r="7" spans="1:13" ht="36.75" customHeight="1" thickBot="1" x14ac:dyDescent="0.3">
      <c r="A7" s="440"/>
      <c r="B7" s="442"/>
      <c r="C7" s="444"/>
      <c r="D7" s="223" t="s">
        <v>5</v>
      </c>
      <c r="E7" s="223" t="s">
        <v>6</v>
      </c>
      <c r="F7" s="223" t="s">
        <v>7</v>
      </c>
      <c r="G7" s="224" t="s">
        <v>8</v>
      </c>
      <c r="H7" s="118"/>
    </row>
    <row r="8" spans="1:13" ht="15.75" x14ac:dyDescent="0.25">
      <c r="A8" s="448" t="s">
        <v>71</v>
      </c>
      <c r="B8" s="225" t="s">
        <v>72</v>
      </c>
      <c r="C8" s="219" t="s">
        <v>73</v>
      </c>
      <c r="D8" s="220">
        <v>32189800</v>
      </c>
      <c r="E8" s="220">
        <v>74189800</v>
      </c>
      <c r="F8" s="221">
        <v>25692223.359999999</v>
      </c>
      <c r="G8" s="222">
        <f t="shared" ref="G8:G12" si="0">F8/E8</f>
        <v>0.34630398464478945</v>
      </c>
      <c r="H8" s="118"/>
      <c r="I8" s="118"/>
      <c r="J8" s="118"/>
      <c r="K8" s="118"/>
      <c r="L8" s="118"/>
      <c r="M8" s="118"/>
    </row>
    <row r="9" spans="1:13" ht="30.75" customHeight="1" x14ac:dyDescent="0.25">
      <c r="A9" s="448"/>
      <c r="B9" s="226" t="s">
        <v>74</v>
      </c>
      <c r="C9" s="291" t="s">
        <v>75</v>
      </c>
      <c r="D9" s="164">
        <v>55505000</v>
      </c>
      <c r="E9" s="164">
        <v>56423851</v>
      </c>
      <c r="F9" s="165">
        <v>13650049.08</v>
      </c>
      <c r="G9" s="169">
        <f t="shared" si="0"/>
        <v>0.24191984130966177</v>
      </c>
      <c r="H9" s="118"/>
      <c r="I9" s="118"/>
      <c r="J9" s="118"/>
      <c r="K9" s="118"/>
      <c r="L9" s="118"/>
      <c r="M9" s="118"/>
    </row>
    <row r="10" spans="1:13" ht="30" customHeight="1" x14ac:dyDescent="0.25">
      <c r="A10" s="448"/>
      <c r="B10" s="227" t="s">
        <v>76</v>
      </c>
      <c r="C10" s="291" t="s">
        <v>77</v>
      </c>
      <c r="D10" s="166">
        <v>174045660</v>
      </c>
      <c r="E10" s="166">
        <v>174071580</v>
      </c>
      <c r="F10" s="167">
        <v>18259175.789999999</v>
      </c>
      <c r="G10" s="170">
        <f t="shared" si="0"/>
        <v>0.10489464041172028</v>
      </c>
      <c r="H10" s="119"/>
      <c r="I10" s="119"/>
      <c r="J10" s="119"/>
      <c r="K10" s="119"/>
      <c r="L10" s="119"/>
      <c r="M10" s="119"/>
    </row>
    <row r="11" spans="1:13" ht="49.5" customHeight="1" x14ac:dyDescent="0.25">
      <c r="A11" s="448"/>
      <c r="B11" s="227" t="s">
        <v>78</v>
      </c>
      <c r="C11" s="291" t="s">
        <v>79</v>
      </c>
      <c r="D11" s="166">
        <v>1140000</v>
      </c>
      <c r="E11" s="166">
        <v>1140000</v>
      </c>
      <c r="F11" s="167">
        <v>403500</v>
      </c>
      <c r="G11" s="170">
        <f t="shared" si="0"/>
        <v>0.35394736842105262</v>
      </c>
      <c r="H11" s="118"/>
    </row>
    <row r="12" spans="1:13" ht="33" customHeight="1" x14ac:dyDescent="0.25">
      <c r="A12" s="448"/>
      <c r="B12" s="228" t="s">
        <v>230</v>
      </c>
      <c r="C12" s="291" t="s">
        <v>232</v>
      </c>
      <c r="D12" s="168">
        <v>117445352</v>
      </c>
      <c r="E12" s="168">
        <v>118500384</v>
      </c>
      <c r="F12" s="168">
        <v>1736369.44</v>
      </c>
      <c r="G12" s="170">
        <f t="shared" si="0"/>
        <v>1.465285918398374E-2</v>
      </c>
      <c r="H12" s="118"/>
    </row>
    <row r="13" spans="1:13" ht="48" customHeight="1" thickBot="1" x14ac:dyDescent="0.3">
      <c r="A13" s="448"/>
      <c r="B13" s="229" t="s">
        <v>231</v>
      </c>
      <c r="C13" s="292" t="s">
        <v>233</v>
      </c>
      <c r="D13" s="171">
        <v>54507800</v>
      </c>
      <c r="E13" s="171">
        <v>54507800</v>
      </c>
      <c r="F13" s="171">
        <v>8028400</v>
      </c>
      <c r="G13" s="172">
        <f>+F13/E13</f>
        <v>0.14728901184784562</v>
      </c>
      <c r="H13" s="118"/>
    </row>
    <row r="14" spans="1:13" ht="31.5" customHeight="1" thickBot="1" x14ac:dyDescent="0.3">
      <c r="A14" s="449"/>
      <c r="B14" s="435" t="s">
        <v>32</v>
      </c>
      <c r="C14" s="436"/>
      <c r="D14" s="173">
        <f>SUM(D8:D13)</f>
        <v>434833612</v>
      </c>
      <c r="E14" s="173">
        <f t="shared" ref="E14:F14" si="1">SUM(E8:E13)</f>
        <v>478833415</v>
      </c>
      <c r="F14" s="173">
        <f t="shared" si="1"/>
        <v>67769717.669999987</v>
      </c>
      <c r="G14" s="174">
        <f>+F14/E14</f>
        <v>0.14153088641485054</v>
      </c>
      <c r="H14" s="118"/>
      <c r="I14" s="118"/>
      <c r="J14" s="118"/>
      <c r="K14" s="118"/>
      <c r="L14" s="118"/>
      <c r="M14" s="118"/>
    </row>
    <row r="15" spans="1:13" ht="21.75" customHeight="1" x14ac:dyDescent="0.25">
      <c r="A15" s="122" t="s">
        <v>254</v>
      </c>
      <c r="B15" s="124"/>
      <c r="C15" s="123"/>
      <c r="D15" s="161"/>
      <c r="E15" s="161"/>
      <c r="F15" s="161"/>
      <c r="G15" s="160"/>
      <c r="H15" s="118"/>
      <c r="I15" s="118"/>
      <c r="J15" s="118"/>
      <c r="K15" s="118"/>
      <c r="L15" s="118"/>
      <c r="M15" s="118"/>
    </row>
    <row r="16" spans="1:13" ht="40.5" customHeight="1" x14ac:dyDescent="0.25">
      <c r="B16" s="120"/>
      <c r="C16" s="119"/>
      <c r="D16" s="162"/>
      <c r="E16" s="162"/>
      <c r="F16" s="162"/>
      <c r="G16" s="121"/>
      <c r="H16" s="118"/>
    </row>
    <row r="17" spans="2:8" x14ac:dyDescent="0.25">
      <c r="B17" s="120"/>
      <c r="C17" s="119"/>
      <c r="H17" s="118"/>
    </row>
    <row r="18" spans="2:8" x14ac:dyDescent="0.25">
      <c r="B18" s="120"/>
      <c r="C18" s="119"/>
      <c r="H18" s="118"/>
    </row>
    <row r="19" spans="2:8" x14ac:dyDescent="0.25">
      <c r="B19" s="120"/>
      <c r="C19" s="119"/>
      <c r="H19" s="118"/>
    </row>
    <row r="20" spans="2:8" ht="15.75" customHeight="1" x14ac:dyDescent="0.25">
      <c r="B20" s="120"/>
      <c r="C20" s="119"/>
      <c r="H20" s="118"/>
    </row>
    <row r="21" spans="2:8" ht="15.75" customHeight="1" x14ac:dyDescent="0.25">
      <c r="B21" s="120"/>
      <c r="C21" s="119"/>
      <c r="H21" s="118"/>
    </row>
    <row r="22" spans="2:8" ht="15.75" customHeight="1" x14ac:dyDescent="0.25">
      <c r="B22" s="120"/>
      <c r="C22" s="119"/>
      <c r="H22" s="118"/>
    </row>
    <row r="23" spans="2:8" ht="15.75" customHeight="1" x14ac:dyDescent="0.25">
      <c r="B23" s="120"/>
      <c r="C23" s="119"/>
      <c r="H23" s="118"/>
    </row>
    <row r="24" spans="2:8" ht="15.75" customHeight="1" x14ac:dyDescent="0.25">
      <c r="B24" s="120"/>
      <c r="C24" s="119"/>
      <c r="H24" s="118"/>
    </row>
    <row r="25" spans="2:8" ht="15.75" customHeight="1" x14ac:dyDescent="0.25">
      <c r="B25" s="120"/>
      <c r="C25" s="119"/>
      <c r="H25" s="118"/>
    </row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9">
    <mergeCell ref="B14:C14"/>
    <mergeCell ref="A2:G2"/>
    <mergeCell ref="A3:G3"/>
    <mergeCell ref="A6:A7"/>
    <mergeCell ref="B6:B7"/>
    <mergeCell ref="C6:C7"/>
    <mergeCell ref="D6:E6"/>
    <mergeCell ref="F6:G6"/>
    <mergeCell ref="A8:A14"/>
  </mergeCells>
  <pageMargins left="0.62992125984251968" right="0.23622047244094491" top="0.74803149606299213" bottom="0.74803149606299213" header="0.31496062992125984" footer="0.31496062992125984"/>
  <pageSetup scale="8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M996"/>
  <sheetViews>
    <sheetView showGridLines="0" zoomScale="70" zoomScaleNormal="70" workbookViewId="0">
      <selection activeCell="A8" sqref="A8:A11"/>
    </sheetView>
  </sheetViews>
  <sheetFormatPr baseColWidth="10" defaultColWidth="14.42578125" defaultRowHeight="15" customHeight="1" x14ac:dyDescent="0.25"/>
  <cols>
    <col min="1" max="1" width="10.7109375" style="34" customWidth="1"/>
    <col min="2" max="2" width="27" style="34" bestFit="1" customWidth="1"/>
    <col min="3" max="3" width="36.5703125" style="34" customWidth="1"/>
    <col min="4" max="5" width="17.140625" style="216" bestFit="1" customWidth="1"/>
    <col min="6" max="6" width="19.5703125" style="216" customWidth="1"/>
    <col min="7" max="7" width="15.5703125" style="5" customWidth="1"/>
    <col min="8" max="8" width="15.28515625" style="34" customWidth="1"/>
    <col min="9" max="13" width="10.7109375" style="34" customWidth="1"/>
    <col min="14" max="16384" width="14.42578125" style="34"/>
  </cols>
  <sheetData>
    <row r="1" spans="1:13" s="99" customFormat="1" ht="15" customHeight="1" x14ac:dyDescent="0.25">
      <c r="D1" s="216"/>
      <c r="E1" s="216"/>
      <c r="F1" s="216"/>
      <c r="G1" s="5"/>
    </row>
    <row r="2" spans="1:13" s="99" customFormat="1" ht="15" customHeight="1" x14ac:dyDescent="0.3">
      <c r="A2" s="390" t="s">
        <v>273</v>
      </c>
      <c r="B2" s="390"/>
      <c r="C2" s="390"/>
      <c r="D2" s="390"/>
      <c r="E2" s="390"/>
      <c r="F2" s="390"/>
      <c r="G2" s="390"/>
    </row>
    <row r="3" spans="1:13" s="99" customFormat="1" ht="15" customHeight="1" x14ac:dyDescent="0.25">
      <c r="A3" s="450" t="s">
        <v>277</v>
      </c>
      <c r="B3" s="450"/>
      <c r="C3" s="450"/>
      <c r="D3" s="450"/>
      <c r="E3" s="450"/>
      <c r="F3" s="450"/>
      <c r="G3" s="450"/>
    </row>
    <row r="4" spans="1:13" x14ac:dyDescent="0.25">
      <c r="H4" s="4"/>
    </row>
    <row r="5" spans="1:13" ht="15.75" thickBot="1" x14ac:dyDescent="0.3">
      <c r="H5" s="4"/>
    </row>
    <row r="6" spans="1:13" ht="23.25" customHeight="1" x14ac:dyDescent="0.25">
      <c r="A6" s="374" t="s">
        <v>0</v>
      </c>
      <c r="B6" s="376" t="s">
        <v>1</v>
      </c>
      <c r="C6" s="378" t="s">
        <v>2</v>
      </c>
      <c r="D6" s="380" t="s">
        <v>3</v>
      </c>
      <c r="E6" s="451"/>
      <c r="F6" s="380" t="s">
        <v>274</v>
      </c>
      <c r="G6" s="389"/>
      <c r="H6" s="4"/>
    </row>
    <row r="7" spans="1:13" ht="36.75" customHeight="1" thickBot="1" x14ac:dyDescent="0.3">
      <c r="A7" s="375"/>
      <c r="B7" s="377"/>
      <c r="C7" s="379"/>
      <c r="D7" s="180" t="s">
        <v>5</v>
      </c>
      <c r="E7" s="180" t="s">
        <v>6</v>
      </c>
      <c r="F7" s="180" t="s">
        <v>7</v>
      </c>
      <c r="G7" s="181" t="s">
        <v>8</v>
      </c>
      <c r="H7" s="4"/>
    </row>
    <row r="8" spans="1:13" ht="31.5" customHeight="1" x14ac:dyDescent="0.25">
      <c r="A8" s="384" t="s">
        <v>127</v>
      </c>
      <c r="B8" s="179" t="s">
        <v>128</v>
      </c>
      <c r="C8" s="293" t="s">
        <v>259</v>
      </c>
      <c r="D8" s="183">
        <v>2399030</v>
      </c>
      <c r="E8" s="183">
        <v>6118272</v>
      </c>
      <c r="F8" s="238">
        <v>969508.79</v>
      </c>
      <c r="G8" s="237">
        <f>F8/E8</f>
        <v>0.15846121094322058</v>
      </c>
      <c r="H8" s="4"/>
      <c r="I8" s="4"/>
      <c r="J8" s="4"/>
      <c r="K8" s="4"/>
      <c r="L8" s="4"/>
      <c r="M8" s="4"/>
    </row>
    <row r="9" spans="1:13" ht="31.5" customHeight="1" x14ac:dyDescent="0.25">
      <c r="A9" s="384"/>
      <c r="B9" s="176" t="s">
        <v>129</v>
      </c>
      <c r="C9" s="294" t="s">
        <v>260</v>
      </c>
      <c r="D9" s="153">
        <v>4795028</v>
      </c>
      <c r="E9" s="153">
        <v>5278965</v>
      </c>
      <c r="F9" s="239">
        <v>1265621.51</v>
      </c>
      <c r="G9" s="235">
        <f>F9/E9</f>
        <v>0.23974803962519167</v>
      </c>
      <c r="H9" s="4"/>
      <c r="I9" s="4"/>
      <c r="J9" s="4"/>
      <c r="K9" s="4"/>
      <c r="L9" s="4"/>
      <c r="M9" s="4"/>
    </row>
    <row r="10" spans="1:13" ht="29.25" customHeight="1" thickBot="1" x14ac:dyDescent="0.3">
      <c r="A10" s="384"/>
      <c r="B10" s="178" t="s">
        <v>130</v>
      </c>
      <c r="C10" s="295" t="s">
        <v>258</v>
      </c>
      <c r="D10" s="187">
        <v>27510788</v>
      </c>
      <c r="E10" s="187">
        <v>44589264</v>
      </c>
      <c r="F10" s="255">
        <v>10324292.869999999</v>
      </c>
      <c r="G10" s="194">
        <f>F10/E10</f>
        <v>0.23154212345823871</v>
      </c>
      <c r="H10" s="2"/>
      <c r="I10" s="2"/>
      <c r="J10" s="2"/>
      <c r="K10" s="2"/>
      <c r="L10" s="2"/>
      <c r="M10" s="2"/>
    </row>
    <row r="11" spans="1:13" ht="28.5" customHeight="1" thickBot="1" x14ac:dyDescent="0.3">
      <c r="A11" s="385"/>
      <c r="B11" s="434" t="s">
        <v>237</v>
      </c>
      <c r="C11" s="371"/>
      <c r="D11" s="190">
        <f>SUM(D8:D10)</f>
        <v>34704846</v>
      </c>
      <c r="E11" s="190">
        <f>SUM(E8:E10)</f>
        <v>55986501</v>
      </c>
      <c r="F11" s="190">
        <f>SUM(F8:F10)</f>
        <v>12559423.169999998</v>
      </c>
      <c r="G11" s="175">
        <f>+F11/E11</f>
        <v>0.22432948917454223</v>
      </c>
      <c r="H11" s="4"/>
      <c r="I11" s="4"/>
      <c r="J11" s="4"/>
      <c r="K11" s="4"/>
      <c r="L11" s="4"/>
      <c r="M11" s="4"/>
    </row>
    <row r="12" spans="1:13" ht="20.25" customHeight="1" x14ac:dyDescent="0.25">
      <c r="A12" s="107" t="s">
        <v>254</v>
      </c>
      <c r="B12" s="102"/>
      <c r="C12" s="2"/>
      <c r="H12" s="4"/>
      <c r="I12" s="4"/>
      <c r="J12" s="4"/>
      <c r="K12" s="4"/>
      <c r="L12" s="4"/>
      <c r="M12" s="4"/>
    </row>
    <row r="13" spans="1:13" ht="40.5" customHeight="1" x14ac:dyDescent="0.25">
      <c r="A13" s="101"/>
      <c r="B13" s="102"/>
      <c r="C13" s="2"/>
      <c r="D13" s="236"/>
      <c r="E13" s="236"/>
      <c r="F13" s="236"/>
      <c r="G13" s="53"/>
      <c r="H13" s="4"/>
    </row>
    <row r="14" spans="1:13" x14ac:dyDescent="0.25">
      <c r="B14" s="35"/>
      <c r="C14" s="2"/>
      <c r="H14" s="4"/>
    </row>
    <row r="15" spans="1:13" x14ac:dyDescent="0.25">
      <c r="B15" s="35"/>
      <c r="C15" s="2"/>
      <c r="H15" s="4"/>
    </row>
    <row r="16" spans="1:13" x14ac:dyDescent="0.25">
      <c r="B16" s="35"/>
      <c r="C16" s="2"/>
      <c r="H16" s="4"/>
    </row>
    <row r="17" spans="2:8" ht="15.75" customHeight="1" x14ac:dyDescent="0.25">
      <c r="B17" s="35"/>
      <c r="C17" s="2"/>
      <c r="H17" s="4"/>
    </row>
    <row r="18" spans="2:8" ht="15.75" customHeight="1" x14ac:dyDescent="0.25">
      <c r="B18" s="35"/>
      <c r="C18" s="2"/>
      <c r="H18" s="4"/>
    </row>
    <row r="19" spans="2:8" ht="15.75" customHeight="1" x14ac:dyDescent="0.25">
      <c r="B19" s="35"/>
      <c r="C19" s="2"/>
      <c r="H19" s="4"/>
    </row>
    <row r="20" spans="2:8" ht="15.75" customHeight="1" x14ac:dyDescent="0.25">
      <c r="B20" s="35"/>
      <c r="C20" s="2"/>
      <c r="H20" s="4"/>
    </row>
    <row r="21" spans="2:8" ht="15.75" customHeight="1" x14ac:dyDescent="0.25">
      <c r="B21" s="35"/>
      <c r="C21" s="2"/>
      <c r="H21" s="4"/>
    </row>
    <row r="22" spans="2:8" ht="15.75" customHeight="1" x14ac:dyDescent="0.25">
      <c r="B22" s="35"/>
      <c r="C22" s="2"/>
      <c r="H22" s="4"/>
    </row>
    <row r="23" spans="2:8" ht="15.75" customHeight="1" x14ac:dyDescent="0.25"/>
    <row r="24" spans="2:8" ht="15.75" customHeight="1" x14ac:dyDescent="0.25"/>
    <row r="25" spans="2:8" ht="15.75" customHeight="1" x14ac:dyDescent="0.25"/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9">
    <mergeCell ref="A2:G2"/>
    <mergeCell ref="A3:G3"/>
    <mergeCell ref="B11:C11"/>
    <mergeCell ref="F6:G6"/>
    <mergeCell ref="A6:A7"/>
    <mergeCell ref="B6:B7"/>
    <mergeCell ref="C6:C7"/>
    <mergeCell ref="D6:E6"/>
    <mergeCell ref="A8:A11"/>
  </mergeCells>
  <pageMargins left="0.70866141732283472" right="0.70866141732283472" top="1.3385826771653544" bottom="0.74803149606299213" header="0" footer="0"/>
  <pageSetup scale="8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992"/>
  <sheetViews>
    <sheetView showGridLines="0" zoomScale="70" zoomScaleNormal="70" workbookViewId="0">
      <selection activeCell="A8" sqref="A8:A10"/>
    </sheetView>
  </sheetViews>
  <sheetFormatPr baseColWidth="10" defaultColWidth="14.42578125" defaultRowHeight="15" customHeight="1" x14ac:dyDescent="0.25"/>
  <cols>
    <col min="1" max="1" width="9.7109375" customWidth="1"/>
    <col min="2" max="2" width="30.5703125" customWidth="1"/>
    <col min="3" max="3" width="29.7109375" customWidth="1"/>
    <col min="4" max="5" width="16" customWidth="1"/>
    <col min="6" max="6" width="19" customWidth="1"/>
    <col min="7" max="7" width="12.140625" style="52" customWidth="1"/>
    <col min="8" max="14" width="10.7109375" customWidth="1"/>
  </cols>
  <sheetData>
    <row r="1" spans="1:7" s="99" customFormat="1" ht="15" customHeight="1" x14ac:dyDescent="0.25">
      <c r="G1" s="52"/>
    </row>
    <row r="2" spans="1:7" s="99" customFormat="1" ht="15" customHeight="1" x14ac:dyDescent="0.3">
      <c r="A2" s="390" t="s">
        <v>273</v>
      </c>
      <c r="B2" s="390"/>
      <c r="C2" s="390"/>
      <c r="D2" s="390"/>
      <c r="E2" s="390"/>
      <c r="F2" s="390"/>
      <c r="G2" s="390"/>
    </row>
    <row r="3" spans="1:7" s="99" customFormat="1" ht="15" customHeight="1" x14ac:dyDescent="0.25">
      <c r="A3" s="450" t="s">
        <v>277</v>
      </c>
      <c r="B3" s="450"/>
      <c r="C3" s="450"/>
      <c r="D3" s="450"/>
      <c r="E3" s="450"/>
      <c r="F3" s="450"/>
      <c r="G3" s="450"/>
    </row>
    <row r="5" spans="1:7" ht="18.75" customHeight="1" thickBot="1" x14ac:dyDescent="0.3"/>
    <row r="6" spans="1:7" ht="15" customHeight="1" x14ac:dyDescent="0.25">
      <c r="A6" s="374" t="s">
        <v>0</v>
      </c>
      <c r="B6" s="376" t="s">
        <v>1</v>
      </c>
      <c r="C6" s="378" t="s">
        <v>2</v>
      </c>
      <c r="D6" s="380" t="s">
        <v>3</v>
      </c>
      <c r="E6" s="380"/>
      <c r="F6" s="380" t="s">
        <v>274</v>
      </c>
      <c r="G6" s="452"/>
    </row>
    <row r="7" spans="1:7" ht="35.25" customHeight="1" thickBot="1" x14ac:dyDescent="0.3">
      <c r="A7" s="454"/>
      <c r="B7" s="453"/>
      <c r="C7" s="455"/>
      <c r="D7" s="180" t="s">
        <v>5</v>
      </c>
      <c r="E7" s="180" t="s">
        <v>6</v>
      </c>
      <c r="F7" s="180" t="s">
        <v>7</v>
      </c>
      <c r="G7" s="254" t="s">
        <v>8</v>
      </c>
    </row>
    <row r="8" spans="1:7" ht="31.5" customHeight="1" x14ac:dyDescent="0.25">
      <c r="A8" s="384" t="s">
        <v>23</v>
      </c>
      <c r="B8" s="268" t="s">
        <v>80</v>
      </c>
      <c r="C8" s="296" t="s">
        <v>81</v>
      </c>
      <c r="D8" s="183">
        <v>1752874</v>
      </c>
      <c r="E8" s="183">
        <v>1752874</v>
      </c>
      <c r="F8" s="183">
        <v>734331.17</v>
      </c>
      <c r="G8" s="192">
        <f>F8/E8</f>
        <v>0.41892980898798204</v>
      </c>
    </row>
    <row r="9" spans="1:7" ht="36.75" customHeight="1" thickBot="1" x14ac:dyDescent="0.3">
      <c r="A9" s="384"/>
      <c r="B9" s="269" t="s">
        <v>84</v>
      </c>
      <c r="C9" s="297" t="s">
        <v>85</v>
      </c>
      <c r="D9" s="187">
        <v>789628</v>
      </c>
      <c r="E9" s="187">
        <v>789628</v>
      </c>
      <c r="F9" s="187">
        <v>237395.69</v>
      </c>
      <c r="G9" s="194">
        <f>F9/E9</f>
        <v>0.30064244175738447</v>
      </c>
    </row>
    <row r="10" spans="1:7" ht="25.5" customHeight="1" thickBot="1" x14ac:dyDescent="0.3">
      <c r="A10" s="385"/>
      <c r="B10" s="370" t="s">
        <v>32</v>
      </c>
      <c r="C10" s="371"/>
      <c r="D10" s="287">
        <f>SUM(D8:D9)</f>
        <v>2542502</v>
      </c>
      <c r="E10" s="287">
        <f>SUM(E8:E9)</f>
        <v>2542502</v>
      </c>
      <c r="F10" s="287">
        <f>SUM(F8:F9)</f>
        <v>971726.8600000001</v>
      </c>
      <c r="G10" s="288">
        <f>+F10/E10</f>
        <v>0.38219315461698755</v>
      </c>
    </row>
    <row r="11" spans="1:7" x14ac:dyDescent="0.25">
      <c r="A11" s="101" t="s">
        <v>254</v>
      </c>
      <c r="B11" s="102"/>
      <c r="C11" s="2"/>
      <c r="D11" s="11"/>
      <c r="E11" s="11"/>
      <c r="F11" s="11"/>
      <c r="G11" s="58"/>
    </row>
    <row r="12" spans="1:7" x14ac:dyDescent="0.25">
      <c r="B12" s="1"/>
      <c r="C12" s="2"/>
      <c r="D12" s="11"/>
      <c r="E12" s="11"/>
      <c r="F12" s="11"/>
      <c r="G12" s="58"/>
    </row>
    <row r="13" spans="1:7" x14ac:dyDescent="0.25">
      <c r="B13" s="1"/>
      <c r="C13" s="2"/>
      <c r="D13" s="11"/>
      <c r="E13" s="11"/>
      <c r="F13" s="11"/>
      <c r="G13" s="58"/>
    </row>
    <row r="14" spans="1:7" ht="15.75" customHeight="1" x14ac:dyDescent="0.25">
      <c r="B14" s="1"/>
      <c r="C14" s="2"/>
      <c r="D14" s="11"/>
      <c r="E14" s="11"/>
      <c r="F14" s="11"/>
      <c r="G14" s="58"/>
    </row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9">
    <mergeCell ref="A2:G2"/>
    <mergeCell ref="A3:G3"/>
    <mergeCell ref="F6:G6"/>
    <mergeCell ref="A8:A10"/>
    <mergeCell ref="B10:C10"/>
    <mergeCell ref="B6:B7"/>
    <mergeCell ref="A6:A7"/>
    <mergeCell ref="C6:C7"/>
    <mergeCell ref="D6:E6"/>
  </mergeCells>
  <printOptions horizontalCentered="1"/>
  <pageMargins left="1.1023622047244095" right="0.70866141732283472" top="1.1417322834645669" bottom="0.74803149606299213" header="0" footer="0"/>
  <pageSetup scale="8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0"/>
  <sheetViews>
    <sheetView showGridLines="0" zoomScale="70" zoomScaleNormal="70" workbookViewId="0">
      <selection activeCell="A8" sqref="A8:A12"/>
    </sheetView>
  </sheetViews>
  <sheetFormatPr baseColWidth="10" defaultColWidth="14.42578125" defaultRowHeight="15" customHeight="1" x14ac:dyDescent="0.25"/>
  <cols>
    <col min="1" max="1" width="10.7109375" customWidth="1"/>
    <col min="2" max="2" width="31.85546875" customWidth="1"/>
    <col min="3" max="3" width="35.7109375" customWidth="1"/>
    <col min="4" max="5" width="17.140625" bestFit="1" customWidth="1"/>
    <col min="6" max="6" width="18.140625" customWidth="1"/>
    <col min="7" max="7" width="14.7109375" style="5" customWidth="1"/>
    <col min="8" max="8" width="10.7109375" customWidth="1"/>
  </cols>
  <sheetData>
    <row r="1" spans="1:8" s="262" customFormat="1" ht="15" customHeight="1" x14ac:dyDescent="0.25">
      <c r="G1" s="270"/>
    </row>
    <row r="2" spans="1:8" s="262" customFormat="1" ht="15" customHeight="1" x14ac:dyDescent="0.3">
      <c r="A2" s="372" t="s">
        <v>273</v>
      </c>
      <c r="B2" s="372"/>
      <c r="C2" s="372"/>
      <c r="D2" s="372"/>
      <c r="E2" s="372"/>
      <c r="F2" s="372"/>
      <c r="G2" s="372"/>
    </row>
    <row r="3" spans="1:8" s="262" customFormat="1" ht="15" customHeight="1" x14ac:dyDescent="0.25">
      <c r="A3" s="450" t="s">
        <v>278</v>
      </c>
      <c r="B3" s="450"/>
      <c r="C3" s="450"/>
      <c r="D3" s="450"/>
      <c r="E3" s="450"/>
      <c r="F3" s="450"/>
      <c r="G3" s="450"/>
    </row>
    <row r="4" spans="1:8" s="262" customFormat="1" x14ac:dyDescent="0.25">
      <c r="G4" s="270"/>
    </row>
    <row r="5" spans="1:8" s="262" customFormat="1" ht="15.75" thickBot="1" x14ac:dyDescent="0.3">
      <c r="G5" s="270"/>
    </row>
    <row r="6" spans="1:8" s="262" customFormat="1" ht="15" customHeight="1" x14ac:dyDescent="0.25">
      <c r="A6" s="383" t="s">
        <v>0</v>
      </c>
      <c r="B6" s="461" t="s">
        <v>1</v>
      </c>
      <c r="C6" s="456" t="s">
        <v>2</v>
      </c>
      <c r="D6" s="458" t="s">
        <v>3</v>
      </c>
      <c r="E6" s="460"/>
      <c r="F6" s="458" t="s">
        <v>274</v>
      </c>
      <c r="G6" s="459"/>
    </row>
    <row r="7" spans="1:8" ht="35.25" customHeight="1" thickBot="1" x14ac:dyDescent="0.3">
      <c r="A7" s="385"/>
      <c r="B7" s="462"/>
      <c r="C7" s="457"/>
      <c r="D7" s="180" t="s">
        <v>5</v>
      </c>
      <c r="E7" s="180" t="s">
        <v>6</v>
      </c>
      <c r="F7" s="180" t="s">
        <v>7</v>
      </c>
      <c r="G7" s="254" t="s">
        <v>8</v>
      </c>
    </row>
    <row r="8" spans="1:8" ht="37.5" customHeight="1" x14ac:dyDescent="0.25">
      <c r="A8" s="384" t="s">
        <v>24</v>
      </c>
      <c r="B8" s="263" t="s">
        <v>131</v>
      </c>
      <c r="C8" s="234" t="s">
        <v>82</v>
      </c>
      <c r="D8" s="183">
        <v>11426379</v>
      </c>
      <c r="E8" s="210">
        <v>4904472</v>
      </c>
      <c r="F8" s="183">
        <v>1409.5</v>
      </c>
      <c r="G8" s="192">
        <f>F8/E8</f>
        <v>2.8739077315560166E-4</v>
      </c>
    </row>
    <row r="9" spans="1:8" ht="48" customHeight="1" x14ac:dyDescent="0.25">
      <c r="A9" s="384"/>
      <c r="B9" s="272" t="s">
        <v>132</v>
      </c>
      <c r="C9" s="298" t="s">
        <v>227</v>
      </c>
      <c r="D9" s="153">
        <v>615812</v>
      </c>
      <c r="E9" s="153">
        <v>325674</v>
      </c>
      <c r="F9" s="153">
        <v>0</v>
      </c>
      <c r="G9" s="235">
        <f>F9/E9</f>
        <v>0</v>
      </c>
      <c r="H9" s="10"/>
    </row>
    <row r="10" spans="1:8" ht="50.25" customHeight="1" x14ac:dyDescent="0.25">
      <c r="A10" s="384"/>
      <c r="B10" s="271" t="s">
        <v>263</v>
      </c>
      <c r="C10" s="298" t="s">
        <v>133</v>
      </c>
      <c r="D10" s="239">
        <v>1999625</v>
      </c>
      <c r="E10" s="239">
        <v>1057740</v>
      </c>
      <c r="F10" s="153">
        <v>816507.93</v>
      </c>
      <c r="G10" s="289">
        <f>F10/E10</f>
        <v>0.77193632650745936</v>
      </c>
      <c r="H10" s="10"/>
    </row>
    <row r="11" spans="1:8" ht="51" customHeight="1" thickBot="1" x14ac:dyDescent="0.3">
      <c r="A11" s="384"/>
      <c r="B11" s="273" t="s">
        <v>134</v>
      </c>
      <c r="C11" s="299" t="s">
        <v>83</v>
      </c>
      <c r="D11" s="255">
        <v>9108471</v>
      </c>
      <c r="E11" s="255">
        <v>8408328</v>
      </c>
      <c r="F11" s="187">
        <v>5543853.4299999997</v>
      </c>
      <c r="G11" s="290">
        <f>F11/E11</f>
        <v>0.65932887370711513</v>
      </c>
      <c r="H11" s="10"/>
    </row>
    <row r="12" spans="1:8" ht="14.25" customHeight="1" thickBot="1" x14ac:dyDescent="0.3">
      <c r="A12" s="385"/>
      <c r="B12" s="434" t="s">
        <v>32</v>
      </c>
      <c r="C12" s="371"/>
      <c r="D12" s="311">
        <f>SUM(D8:D11)</f>
        <v>23150287</v>
      </c>
      <c r="E12" s="311">
        <f>SUM(E8:E11)</f>
        <v>14696214</v>
      </c>
      <c r="F12" s="311">
        <f>SUM(F8:F11)</f>
        <v>6361770.8599999994</v>
      </c>
      <c r="G12" s="175">
        <f>+F12/E12</f>
        <v>0.43288501786922806</v>
      </c>
    </row>
    <row r="13" spans="1:8" x14ac:dyDescent="0.25">
      <c r="A13" s="101" t="s">
        <v>276</v>
      </c>
      <c r="B13" s="102"/>
      <c r="C13" s="2"/>
      <c r="D13" s="14"/>
      <c r="E13" s="14"/>
      <c r="F13" s="14"/>
      <c r="G13" s="54"/>
    </row>
    <row r="14" spans="1:8" x14ac:dyDescent="0.25">
      <c r="B14" s="1"/>
      <c r="C14" s="15"/>
      <c r="D14" s="12"/>
      <c r="E14" s="12"/>
      <c r="F14" s="12"/>
      <c r="G14" s="54"/>
    </row>
    <row r="15" spans="1:8" x14ac:dyDescent="0.25">
      <c r="B15" s="1"/>
      <c r="C15" s="15"/>
      <c r="D15" s="14"/>
      <c r="E15" s="14"/>
      <c r="F15" s="14"/>
      <c r="G15" s="54"/>
    </row>
    <row r="16" spans="1:8" x14ac:dyDescent="0.25">
      <c r="B16" s="1"/>
      <c r="C16" s="15"/>
      <c r="D16" s="12"/>
      <c r="E16" s="12"/>
      <c r="F16" s="12"/>
      <c r="G16" s="54"/>
      <c r="H16" s="31"/>
    </row>
    <row r="17" spans="2:7" ht="18.75" x14ac:dyDescent="0.3">
      <c r="B17" s="1"/>
      <c r="C17" s="15"/>
      <c r="D17" s="30"/>
      <c r="E17" s="30"/>
      <c r="F17" s="30"/>
      <c r="G17" s="54"/>
    </row>
    <row r="18" spans="2:7" ht="18.75" x14ac:dyDescent="0.3">
      <c r="B18" s="1"/>
      <c r="C18" s="2"/>
      <c r="D18" s="26"/>
      <c r="E18" s="26"/>
      <c r="F18" s="26"/>
      <c r="G18" s="54"/>
    </row>
    <row r="19" spans="2:7" ht="18.75" x14ac:dyDescent="0.3">
      <c r="B19" s="1"/>
      <c r="C19" s="2"/>
      <c r="D19" s="26"/>
      <c r="E19" s="26"/>
      <c r="F19" s="26"/>
      <c r="G19" s="54"/>
    </row>
    <row r="20" spans="2:7" ht="18.75" x14ac:dyDescent="0.3">
      <c r="B20" s="1"/>
      <c r="C20" s="2"/>
      <c r="D20" s="26"/>
      <c r="E20" s="26"/>
      <c r="F20" s="26"/>
      <c r="G20" s="54"/>
    </row>
    <row r="21" spans="2:7" ht="15.75" customHeight="1" x14ac:dyDescent="0.3">
      <c r="B21" s="1"/>
      <c r="C21" s="2"/>
      <c r="D21" s="26"/>
      <c r="E21" s="26"/>
      <c r="F21" s="26"/>
      <c r="G21" s="54"/>
    </row>
    <row r="22" spans="2:7" ht="15.75" customHeight="1" x14ac:dyDescent="0.3">
      <c r="D22" s="26"/>
      <c r="E22" s="26"/>
      <c r="F22" s="26"/>
    </row>
    <row r="23" spans="2:7" ht="15.75" customHeight="1" x14ac:dyDescent="0.3">
      <c r="D23" s="26"/>
      <c r="E23" s="26"/>
      <c r="F23" s="26"/>
    </row>
    <row r="24" spans="2:7" ht="15.75" customHeight="1" x14ac:dyDescent="0.3">
      <c r="D24" s="29"/>
      <c r="E24" s="29"/>
      <c r="F24" s="30"/>
    </row>
    <row r="25" spans="2:7" ht="15.75" customHeight="1" x14ac:dyDescent="0.3">
      <c r="D25" s="27"/>
      <c r="E25" s="27"/>
      <c r="F25" s="27"/>
    </row>
    <row r="26" spans="2:7" ht="15.75" customHeight="1" x14ac:dyDescent="0.3">
      <c r="D26" s="26"/>
      <c r="E26" s="26"/>
      <c r="F26" s="26"/>
    </row>
    <row r="27" spans="2:7" ht="15.75" customHeight="1" x14ac:dyDescent="0.3">
      <c r="D27" s="26"/>
      <c r="E27" s="26"/>
      <c r="F27" s="26"/>
    </row>
    <row r="28" spans="2:7" ht="15.75" customHeight="1" x14ac:dyDescent="0.3">
      <c r="D28" s="26"/>
      <c r="E28" s="26"/>
      <c r="F28" s="26"/>
    </row>
    <row r="29" spans="2:7" ht="15.75" customHeight="1" x14ac:dyDescent="0.3">
      <c r="D29" s="26"/>
      <c r="E29" s="26"/>
      <c r="F29" s="26"/>
    </row>
    <row r="30" spans="2:7" ht="15.75" customHeight="1" x14ac:dyDescent="0.3">
      <c r="D30" s="26"/>
      <c r="E30" s="26"/>
      <c r="F30" s="26"/>
    </row>
    <row r="31" spans="2:7" ht="15.75" customHeight="1" x14ac:dyDescent="0.3">
      <c r="D31" s="29"/>
      <c r="E31" s="29"/>
      <c r="F31" s="29"/>
    </row>
    <row r="32" spans="2:7" ht="15.75" customHeight="1" x14ac:dyDescent="0.3">
      <c r="D32" s="28"/>
      <c r="E32" s="28"/>
      <c r="F32" s="28"/>
    </row>
    <row r="33" spans="4:6" ht="15.75" customHeight="1" x14ac:dyDescent="0.3">
      <c r="D33" s="28"/>
      <c r="E33" s="28"/>
      <c r="F33" s="28"/>
    </row>
    <row r="34" spans="4:6" ht="15.75" customHeight="1" x14ac:dyDescent="0.25"/>
    <row r="35" spans="4:6" ht="15.75" customHeight="1" x14ac:dyDescent="0.25"/>
    <row r="36" spans="4:6" ht="15.75" customHeight="1" x14ac:dyDescent="0.25">
      <c r="D36" s="25"/>
      <c r="E36" s="25"/>
      <c r="F36" s="25"/>
    </row>
    <row r="37" spans="4:6" ht="15.75" customHeight="1" x14ac:dyDescent="0.25"/>
    <row r="38" spans="4:6" ht="15.75" customHeight="1" x14ac:dyDescent="0.25"/>
    <row r="39" spans="4:6" ht="15.75" customHeight="1" x14ac:dyDescent="0.25"/>
    <row r="40" spans="4:6" ht="15.75" customHeight="1" x14ac:dyDescent="0.25"/>
    <row r="41" spans="4:6" ht="15.75" customHeight="1" x14ac:dyDescent="0.25"/>
    <row r="42" spans="4:6" ht="15.75" customHeight="1" x14ac:dyDescent="0.25"/>
    <row r="43" spans="4:6" ht="15.75" customHeight="1" x14ac:dyDescent="0.25"/>
    <row r="44" spans="4:6" ht="15.75" customHeight="1" x14ac:dyDescent="0.25"/>
    <row r="45" spans="4:6" ht="15.75" customHeight="1" x14ac:dyDescent="0.25"/>
    <row r="46" spans="4:6" ht="15.75" customHeight="1" x14ac:dyDescent="0.25"/>
    <row r="47" spans="4:6" ht="15.75" customHeight="1" x14ac:dyDescent="0.25"/>
    <row r="48" spans="4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A2:G2"/>
    <mergeCell ref="A3:G3"/>
    <mergeCell ref="B12:C12"/>
    <mergeCell ref="C6:C7"/>
    <mergeCell ref="A6:A7"/>
    <mergeCell ref="F6:G6"/>
    <mergeCell ref="D6:E6"/>
    <mergeCell ref="B6:B7"/>
    <mergeCell ref="A8:A12"/>
  </mergeCells>
  <pageMargins left="0.9055118110236221" right="0.70866141732283472" top="1.1417322834645669" bottom="0.74803149606299213" header="0" footer="0"/>
  <pageSetup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01"/>
  <sheetViews>
    <sheetView showGridLines="0" zoomScale="70" zoomScaleNormal="70" workbookViewId="0">
      <selection activeCell="A8" sqref="A8:A10"/>
    </sheetView>
  </sheetViews>
  <sheetFormatPr baseColWidth="10" defaultColWidth="14.42578125" defaultRowHeight="15" customHeight="1" x14ac:dyDescent="0.25"/>
  <cols>
    <col min="1" max="1" width="10.7109375" customWidth="1"/>
    <col min="2" max="2" width="31.28515625" customWidth="1"/>
    <col min="3" max="3" width="28.7109375" customWidth="1"/>
    <col min="4" max="5" width="18.28515625" bestFit="1" customWidth="1"/>
    <col min="6" max="6" width="20.85546875" customWidth="1"/>
    <col min="7" max="7" width="16.140625" style="52" customWidth="1"/>
    <col min="8" max="13" width="10.7109375" customWidth="1"/>
  </cols>
  <sheetData>
    <row r="1" spans="1:7" s="99" customFormat="1" ht="15" customHeight="1" x14ac:dyDescent="0.25">
      <c r="G1" s="52"/>
    </row>
    <row r="2" spans="1:7" s="99" customFormat="1" ht="15" customHeight="1" x14ac:dyDescent="0.3">
      <c r="A2" s="390" t="s">
        <v>273</v>
      </c>
      <c r="B2" s="390"/>
      <c r="C2" s="390"/>
      <c r="D2" s="390"/>
      <c r="E2" s="390"/>
      <c r="F2" s="390"/>
      <c r="G2" s="390"/>
    </row>
    <row r="3" spans="1:7" s="99" customFormat="1" ht="15" customHeight="1" x14ac:dyDescent="0.25">
      <c r="A3" s="450" t="s">
        <v>277</v>
      </c>
      <c r="B3" s="450"/>
      <c r="C3" s="450"/>
      <c r="D3" s="450"/>
      <c r="E3" s="450"/>
      <c r="F3" s="450"/>
      <c r="G3" s="450"/>
    </row>
    <row r="5" spans="1:7" ht="15.75" thickBot="1" x14ac:dyDescent="0.3"/>
    <row r="6" spans="1:7" ht="15.75" x14ac:dyDescent="0.25">
      <c r="A6" s="383" t="s">
        <v>0</v>
      </c>
      <c r="B6" s="466" t="s">
        <v>1</v>
      </c>
      <c r="C6" s="456" t="s">
        <v>2</v>
      </c>
      <c r="D6" s="458" t="s">
        <v>3</v>
      </c>
      <c r="E6" s="460"/>
      <c r="F6" s="458" t="s">
        <v>274</v>
      </c>
      <c r="G6" s="459"/>
    </row>
    <row r="7" spans="1:7" ht="35.25" customHeight="1" thickBot="1" x14ac:dyDescent="0.3">
      <c r="A7" s="385"/>
      <c r="B7" s="467"/>
      <c r="C7" s="465"/>
      <c r="D7" s="316" t="s">
        <v>5</v>
      </c>
      <c r="E7" s="316" t="s">
        <v>6</v>
      </c>
      <c r="F7" s="316" t="s">
        <v>7</v>
      </c>
      <c r="G7" s="317" t="s">
        <v>8</v>
      </c>
    </row>
    <row r="8" spans="1:7" ht="31.5" x14ac:dyDescent="0.25">
      <c r="A8" s="468" t="s">
        <v>25</v>
      </c>
      <c r="B8" s="320" t="s">
        <v>86</v>
      </c>
      <c r="C8" s="321" t="s">
        <v>87</v>
      </c>
      <c r="D8" s="322">
        <v>117536922</v>
      </c>
      <c r="E8" s="322">
        <v>117974914</v>
      </c>
      <c r="F8" s="323">
        <v>29379940.84</v>
      </c>
      <c r="G8" s="324">
        <f>F8/E8</f>
        <v>0.24903549274890763</v>
      </c>
    </row>
    <row r="9" spans="1:7" s="99" customFormat="1" ht="26.25" customHeight="1" thickBot="1" x14ac:dyDescent="0.3">
      <c r="A9" s="468"/>
      <c r="B9" s="325" t="s">
        <v>275</v>
      </c>
      <c r="C9" s="326" t="s">
        <v>266</v>
      </c>
      <c r="D9" s="327">
        <v>10826243</v>
      </c>
      <c r="E9" s="327">
        <v>8480971</v>
      </c>
      <c r="F9" s="328">
        <v>3123069.97</v>
      </c>
      <c r="G9" s="329">
        <f>F9/E9</f>
        <v>0.36824438734668474</v>
      </c>
    </row>
    <row r="10" spans="1:7" ht="26.25" customHeight="1" thickBot="1" x14ac:dyDescent="0.3">
      <c r="A10" s="385"/>
      <c r="B10" s="463" t="s">
        <v>32</v>
      </c>
      <c r="C10" s="464"/>
      <c r="D10" s="318">
        <f>SUM(D8:D9)</f>
        <v>128363165</v>
      </c>
      <c r="E10" s="318">
        <f t="shared" ref="E10:F10" si="0">SUM(E8:E9)</f>
        <v>126455885</v>
      </c>
      <c r="F10" s="318">
        <f t="shared" si="0"/>
        <v>32503010.809999999</v>
      </c>
      <c r="G10" s="319">
        <f>F10/E10</f>
        <v>0.25703043247058055</v>
      </c>
    </row>
    <row r="11" spans="1:7" x14ac:dyDescent="0.25">
      <c r="A11" s="101" t="s">
        <v>254</v>
      </c>
      <c r="B11" s="102"/>
      <c r="C11" s="2"/>
      <c r="D11" s="11"/>
      <c r="E11" s="11"/>
      <c r="F11" s="11"/>
      <c r="G11" s="58"/>
    </row>
    <row r="12" spans="1:7" ht="15.75" x14ac:dyDescent="0.25">
      <c r="B12" s="1"/>
      <c r="C12" s="2"/>
      <c r="D12" s="16"/>
      <c r="E12" s="16"/>
      <c r="F12" s="16"/>
      <c r="G12" s="55"/>
    </row>
    <row r="13" spans="1:7" x14ac:dyDescent="0.25">
      <c r="B13" s="1"/>
      <c r="C13" s="2"/>
      <c r="D13" s="3"/>
      <c r="E13" s="3"/>
      <c r="F13" s="3"/>
      <c r="G13" s="54"/>
    </row>
    <row r="14" spans="1:7" x14ac:dyDescent="0.25">
      <c r="B14" s="1"/>
      <c r="C14" s="2"/>
      <c r="D14" s="3"/>
      <c r="E14" s="3"/>
      <c r="F14" s="3"/>
      <c r="G14" s="54"/>
    </row>
    <row r="15" spans="1:7" x14ac:dyDescent="0.25">
      <c r="B15" s="1"/>
      <c r="C15" s="2"/>
      <c r="D15" s="11"/>
      <c r="E15" s="11"/>
      <c r="F15" s="11"/>
      <c r="G15" s="58"/>
    </row>
    <row r="16" spans="1:7" x14ac:dyDescent="0.25">
      <c r="B16" s="1"/>
      <c r="C16" s="2"/>
      <c r="D16" s="11"/>
      <c r="E16" s="11"/>
      <c r="F16" s="11"/>
      <c r="G16" s="58"/>
    </row>
    <row r="17" spans="2:7" x14ac:dyDescent="0.25">
      <c r="B17" s="1"/>
      <c r="C17" s="2"/>
      <c r="D17" s="11"/>
      <c r="E17" s="11"/>
      <c r="F17" s="11"/>
      <c r="G17" s="58"/>
    </row>
    <row r="18" spans="2:7" x14ac:dyDescent="0.25">
      <c r="B18" s="1"/>
      <c r="C18" s="2"/>
      <c r="D18" s="11"/>
      <c r="E18" s="11"/>
      <c r="F18" s="11"/>
      <c r="G18" s="58"/>
    </row>
    <row r="19" spans="2:7" x14ac:dyDescent="0.25">
      <c r="B19" s="1"/>
      <c r="C19" s="2"/>
      <c r="D19" s="11"/>
      <c r="E19" s="11"/>
      <c r="F19" s="11"/>
      <c r="G19" s="58"/>
    </row>
    <row r="20" spans="2:7" x14ac:dyDescent="0.25">
      <c r="B20" s="1"/>
      <c r="C20" s="2"/>
      <c r="D20" s="11"/>
      <c r="E20" s="11"/>
      <c r="F20" s="11"/>
      <c r="G20" s="58"/>
    </row>
    <row r="21" spans="2:7" x14ac:dyDescent="0.25">
      <c r="B21" s="1"/>
      <c r="C21" s="2"/>
      <c r="D21" s="11"/>
      <c r="E21" s="11"/>
      <c r="F21" s="11"/>
      <c r="G21" s="58"/>
    </row>
    <row r="22" spans="2:7" ht="15.75" customHeight="1" x14ac:dyDescent="0.25">
      <c r="B22" s="1"/>
      <c r="C22" s="2"/>
      <c r="D22" s="11"/>
      <c r="E22" s="11"/>
      <c r="F22" s="11"/>
      <c r="G22" s="58"/>
    </row>
    <row r="23" spans="2:7" ht="15.75" customHeight="1" x14ac:dyDescent="0.25"/>
    <row r="24" spans="2:7" ht="15.75" customHeight="1" x14ac:dyDescent="0.25"/>
    <row r="25" spans="2:7" ht="15.75" customHeight="1" x14ac:dyDescent="0.25"/>
    <row r="26" spans="2:7" ht="15.75" customHeight="1" x14ac:dyDescent="0.25"/>
    <row r="27" spans="2:7" ht="15.75" customHeight="1" x14ac:dyDescent="0.25"/>
    <row r="28" spans="2:7" ht="15.75" customHeight="1" x14ac:dyDescent="0.25"/>
    <row r="29" spans="2:7" ht="15.75" customHeight="1" x14ac:dyDescent="0.25"/>
    <row r="30" spans="2:7" ht="15.75" customHeight="1" x14ac:dyDescent="0.25"/>
    <row r="31" spans="2:7" ht="15.75" customHeight="1" x14ac:dyDescent="0.25"/>
    <row r="32" spans="2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9">
    <mergeCell ref="B10:C10"/>
    <mergeCell ref="A2:G2"/>
    <mergeCell ref="A3:G3"/>
    <mergeCell ref="D6:E6"/>
    <mergeCell ref="F6:G6"/>
    <mergeCell ref="C6:C7"/>
    <mergeCell ref="B6:B7"/>
    <mergeCell ref="A6:A7"/>
    <mergeCell ref="A8:A10"/>
  </mergeCells>
  <pageMargins left="0.9055118110236221" right="0.70866141732283472" top="1.3385826771653544" bottom="0.74803149606299213" header="0" footer="0"/>
  <pageSetup scale="8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78"/>
  <sheetViews>
    <sheetView showGridLines="0" zoomScale="70" zoomScaleNormal="70" workbookViewId="0">
      <selection activeCell="A8" sqref="A8:A15"/>
    </sheetView>
  </sheetViews>
  <sheetFormatPr baseColWidth="10" defaultColWidth="14.42578125" defaultRowHeight="15" customHeight="1" x14ac:dyDescent="0.25"/>
  <cols>
    <col min="1" max="1" width="10.7109375" customWidth="1"/>
    <col min="2" max="2" width="32.42578125" customWidth="1"/>
    <col min="3" max="3" width="35.7109375" customWidth="1"/>
    <col min="4" max="4" width="17.140625" bestFit="1" customWidth="1"/>
    <col min="5" max="5" width="18.140625" bestFit="1" customWidth="1"/>
    <col min="6" max="6" width="19.85546875" customWidth="1"/>
    <col min="7" max="7" width="13.7109375" style="52" customWidth="1"/>
    <col min="8" max="14" width="10.7109375" customWidth="1"/>
  </cols>
  <sheetData>
    <row r="1" spans="1:14" s="99" customFormat="1" ht="15" customHeight="1" x14ac:dyDescent="0.25">
      <c r="G1" s="52"/>
    </row>
    <row r="2" spans="1:14" s="99" customFormat="1" ht="15" customHeight="1" x14ac:dyDescent="0.3">
      <c r="A2" s="390" t="s">
        <v>273</v>
      </c>
      <c r="B2" s="390"/>
      <c r="C2" s="390"/>
      <c r="D2" s="390"/>
      <c r="E2" s="390"/>
      <c r="F2" s="390"/>
      <c r="G2" s="390"/>
    </row>
    <row r="3" spans="1:14" s="99" customFormat="1" ht="15" customHeight="1" x14ac:dyDescent="0.25">
      <c r="A3" s="450" t="s">
        <v>277</v>
      </c>
      <c r="B3" s="450"/>
      <c r="C3" s="450"/>
      <c r="D3" s="450"/>
      <c r="E3" s="450"/>
      <c r="F3" s="450"/>
      <c r="G3" s="450"/>
    </row>
    <row r="5" spans="1:14" ht="15.75" thickBot="1" x14ac:dyDescent="0.3"/>
    <row r="6" spans="1:14" ht="15.75" x14ac:dyDescent="0.25">
      <c r="A6" s="374" t="s">
        <v>0</v>
      </c>
      <c r="B6" s="376" t="s">
        <v>1</v>
      </c>
      <c r="C6" s="378" t="s">
        <v>2</v>
      </c>
      <c r="D6" s="380" t="s">
        <v>3</v>
      </c>
      <c r="E6" s="380"/>
      <c r="F6" s="380" t="s">
        <v>274</v>
      </c>
      <c r="G6" s="452"/>
    </row>
    <row r="7" spans="1:14" ht="35.25" customHeight="1" thickBot="1" x14ac:dyDescent="0.3">
      <c r="A7" s="375"/>
      <c r="B7" s="453"/>
      <c r="C7" s="379"/>
      <c r="D7" s="180" t="s">
        <v>5</v>
      </c>
      <c r="E7" s="180" t="s">
        <v>6</v>
      </c>
      <c r="F7" s="180" t="s">
        <v>7</v>
      </c>
      <c r="G7" s="254" t="s">
        <v>8</v>
      </c>
    </row>
    <row r="8" spans="1:14" ht="34.5" customHeight="1" x14ac:dyDescent="0.25">
      <c r="A8" s="383" t="s">
        <v>26</v>
      </c>
      <c r="B8" s="179" t="s">
        <v>88</v>
      </c>
      <c r="C8" s="256" t="s">
        <v>89</v>
      </c>
      <c r="D8" s="183">
        <v>13725108</v>
      </c>
      <c r="E8" s="210">
        <v>14781610</v>
      </c>
      <c r="F8" s="183">
        <v>5186138.3099999996</v>
      </c>
      <c r="G8" s="192">
        <f t="shared" ref="G8:G14" si="0">F8/E8</f>
        <v>0.35085070638448718</v>
      </c>
    </row>
    <row r="9" spans="1:14" ht="30" customHeight="1" x14ac:dyDescent="0.25">
      <c r="A9" s="384"/>
      <c r="B9" s="176" t="s">
        <v>90</v>
      </c>
      <c r="C9" s="298" t="s">
        <v>91</v>
      </c>
      <c r="D9" s="153">
        <v>5096510</v>
      </c>
      <c r="E9" s="212">
        <v>4630893</v>
      </c>
      <c r="F9" s="153">
        <v>3065109.18</v>
      </c>
      <c r="G9" s="193">
        <f t="shared" si="0"/>
        <v>0.66188296296200322</v>
      </c>
    </row>
    <row r="10" spans="1:14" ht="47.25" x14ac:dyDescent="0.25">
      <c r="A10" s="384"/>
      <c r="B10" s="176" t="s">
        <v>92</v>
      </c>
      <c r="C10" s="298" t="s">
        <v>93</v>
      </c>
      <c r="D10" s="153">
        <v>8084008</v>
      </c>
      <c r="E10" s="212">
        <v>6968293</v>
      </c>
      <c r="F10" s="153">
        <v>2552328.48</v>
      </c>
      <c r="G10" s="193">
        <f t="shared" si="0"/>
        <v>0.36627743408608104</v>
      </c>
    </row>
    <row r="11" spans="1:14" ht="31.5" x14ac:dyDescent="0.25">
      <c r="A11" s="384"/>
      <c r="B11" s="176" t="s">
        <v>94</v>
      </c>
      <c r="C11" s="298" t="s">
        <v>95</v>
      </c>
      <c r="D11" s="153">
        <v>1982094</v>
      </c>
      <c r="E11" s="212">
        <v>1616618</v>
      </c>
      <c r="F11" s="153">
        <v>696432.71</v>
      </c>
      <c r="G11" s="193">
        <f t="shared" si="0"/>
        <v>0.43079608788223311</v>
      </c>
    </row>
    <row r="12" spans="1:14" ht="47.25" x14ac:dyDescent="0.25">
      <c r="A12" s="384"/>
      <c r="B12" s="176" t="s">
        <v>97</v>
      </c>
      <c r="C12" s="298" t="s">
        <v>98</v>
      </c>
      <c r="D12" s="153">
        <v>18502040</v>
      </c>
      <c r="E12" s="212">
        <v>16673501</v>
      </c>
      <c r="F12" s="153">
        <v>5678847.4699999997</v>
      </c>
      <c r="G12" s="193">
        <f t="shared" si="0"/>
        <v>0.34059118537852368</v>
      </c>
      <c r="H12" s="2"/>
      <c r="I12" s="2"/>
      <c r="J12" s="2"/>
      <c r="K12" s="2"/>
      <c r="L12" s="2"/>
      <c r="M12" s="2"/>
      <c r="N12" s="2"/>
    </row>
    <row r="13" spans="1:14" ht="47.25" x14ac:dyDescent="0.25">
      <c r="A13" s="384"/>
      <c r="B13" s="176" t="s">
        <v>100</v>
      </c>
      <c r="C13" s="298" t="s">
        <v>101</v>
      </c>
      <c r="D13" s="153">
        <v>2636620</v>
      </c>
      <c r="E13" s="212">
        <v>2984223</v>
      </c>
      <c r="F13" s="153">
        <v>777386.89</v>
      </c>
      <c r="G13" s="193">
        <f t="shared" si="0"/>
        <v>0.26049892719143308</v>
      </c>
    </row>
    <row r="14" spans="1:14" ht="31.5" customHeight="1" thickBot="1" x14ac:dyDescent="0.3">
      <c r="A14" s="384"/>
      <c r="B14" s="178" t="s">
        <v>102</v>
      </c>
      <c r="C14" s="297" t="s">
        <v>103</v>
      </c>
      <c r="D14" s="187">
        <v>194620</v>
      </c>
      <c r="E14" s="214">
        <v>2565862</v>
      </c>
      <c r="F14" s="187">
        <v>93161.29</v>
      </c>
      <c r="G14" s="194">
        <f t="shared" si="0"/>
        <v>3.6307989283913163E-2</v>
      </c>
    </row>
    <row r="15" spans="1:14" ht="20.25" customHeight="1" thickBot="1" x14ac:dyDescent="0.3">
      <c r="A15" s="385"/>
      <c r="B15" s="370" t="s">
        <v>32</v>
      </c>
      <c r="C15" s="371"/>
      <c r="D15" s="190">
        <f>SUM(D8:D14)</f>
        <v>50221000</v>
      </c>
      <c r="E15" s="190">
        <f>SUM(E8:E14)</f>
        <v>50221000</v>
      </c>
      <c r="F15" s="190">
        <f>SUM(F8:F14)</f>
        <v>18049404.329999998</v>
      </c>
      <c r="G15" s="175">
        <f>+F15/E15</f>
        <v>0.35939954063041352</v>
      </c>
    </row>
    <row r="16" spans="1:14" ht="13.5" customHeight="1" x14ac:dyDescent="0.25">
      <c r="A16" s="101" t="s">
        <v>254</v>
      </c>
      <c r="B16" s="102"/>
      <c r="C16" s="2"/>
      <c r="D16" s="11"/>
      <c r="E16" s="11"/>
      <c r="F16" s="11"/>
      <c r="G16" s="58"/>
    </row>
    <row r="17" spans="2:7" ht="33.75" customHeight="1" x14ac:dyDescent="0.25">
      <c r="B17" s="1"/>
      <c r="C17" s="2"/>
      <c r="D17" s="7"/>
      <c r="E17" s="7"/>
      <c r="F17" s="7"/>
      <c r="G17" s="53"/>
    </row>
    <row r="18" spans="2:7" ht="15.75" customHeight="1" x14ac:dyDescent="0.25">
      <c r="B18" s="1"/>
      <c r="C18" s="2"/>
      <c r="D18" s="11"/>
      <c r="E18" s="11"/>
      <c r="F18" s="11"/>
      <c r="G18" s="58"/>
    </row>
    <row r="19" spans="2:7" ht="15.75" customHeight="1" x14ac:dyDescent="0.25"/>
    <row r="20" spans="2:7" ht="15.75" customHeight="1" x14ac:dyDescent="0.25"/>
    <row r="21" spans="2:7" ht="15.75" customHeight="1" x14ac:dyDescent="0.25"/>
    <row r="22" spans="2:7" ht="15.75" customHeight="1" x14ac:dyDescent="0.25"/>
    <row r="23" spans="2:7" ht="15.75" customHeight="1" x14ac:dyDescent="0.25"/>
    <row r="24" spans="2:7" ht="15.75" customHeight="1" x14ac:dyDescent="0.25"/>
    <row r="25" spans="2:7" ht="15.75" customHeight="1" x14ac:dyDescent="0.25"/>
    <row r="26" spans="2:7" ht="15.75" customHeight="1" x14ac:dyDescent="0.25"/>
    <row r="27" spans="2:7" ht="15.75" customHeight="1" x14ac:dyDescent="0.25"/>
    <row r="28" spans="2:7" ht="15.75" customHeight="1" x14ac:dyDescent="0.25"/>
    <row r="29" spans="2:7" ht="15.75" customHeight="1" x14ac:dyDescent="0.25"/>
    <row r="30" spans="2:7" ht="15.75" customHeight="1" x14ac:dyDescent="0.25"/>
    <row r="31" spans="2:7" ht="15.75" customHeight="1" x14ac:dyDescent="0.25"/>
    <row r="32" spans="2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mergeCells count="9">
    <mergeCell ref="B15:C15"/>
    <mergeCell ref="C6:C7"/>
    <mergeCell ref="A6:A7"/>
    <mergeCell ref="A2:G2"/>
    <mergeCell ref="A3:G3"/>
    <mergeCell ref="B6:B7"/>
    <mergeCell ref="D6:E6"/>
    <mergeCell ref="F6:G6"/>
    <mergeCell ref="A8:A15"/>
  </mergeCells>
  <pageMargins left="1.1023622047244095" right="0.70866141732283472" top="1.1417322834645669" bottom="0.74803149606299213" header="0" footer="0"/>
  <pageSetup scale="7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R993"/>
  <sheetViews>
    <sheetView showGridLines="0" topLeftCell="B1" zoomScale="70" zoomScaleNormal="70" workbookViewId="0">
      <selection activeCell="B8" sqref="B8:B11"/>
    </sheetView>
  </sheetViews>
  <sheetFormatPr baseColWidth="10" defaultColWidth="14.42578125" defaultRowHeight="15" customHeight="1" x14ac:dyDescent="0.25"/>
  <cols>
    <col min="1" max="1" width="10.7109375" customWidth="1"/>
    <col min="2" max="2" width="12.42578125" customWidth="1"/>
    <col min="3" max="3" width="28.42578125" customWidth="1"/>
    <col min="4" max="4" width="37.42578125" customWidth="1"/>
    <col min="5" max="5" width="19.140625" customWidth="1"/>
    <col min="6" max="6" width="18.5703125" customWidth="1"/>
    <col min="7" max="7" width="21.140625" customWidth="1"/>
    <col min="8" max="8" width="12.7109375" style="52" customWidth="1"/>
    <col min="9" max="18" width="10.7109375" customWidth="1"/>
  </cols>
  <sheetData>
    <row r="1" spans="1:18" s="99" customFormat="1" ht="15" customHeight="1" x14ac:dyDescent="0.25">
      <c r="H1" s="52"/>
    </row>
    <row r="2" spans="1:18" s="99" customFormat="1" ht="15" customHeight="1" x14ac:dyDescent="0.3">
      <c r="B2" s="390" t="s">
        <v>273</v>
      </c>
      <c r="C2" s="390"/>
      <c r="D2" s="390"/>
      <c r="E2" s="390"/>
      <c r="F2" s="390"/>
      <c r="G2" s="390"/>
      <c r="H2" s="390"/>
    </row>
    <row r="3" spans="1:18" s="99" customFormat="1" ht="15" customHeight="1" x14ac:dyDescent="0.25">
      <c r="B3" s="450" t="s">
        <v>277</v>
      </c>
      <c r="C3" s="450"/>
      <c r="D3" s="450"/>
      <c r="E3" s="450"/>
      <c r="F3" s="450"/>
      <c r="G3" s="450"/>
      <c r="H3" s="450"/>
    </row>
    <row r="5" spans="1:18" ht="15.75" thickBot="1" x14ac:dyDescent="0.3"/>
    <row r="6" spans="1:18" ht="20.25" customHeight="1" x14ac:dyDescent="0.25">
      <c r="B6" s="383" t="s">
        <v>0</v>
      </c>
      <c r="C6" s="470" t="s">
        <v>1</v>
      </c>
      <c r="D6" s="456" t="s">
        <v>2</v>
      </c>
      <c r="E6" s="458" t="s">
        <v>3</v>
      </c>
      <c r="F6" s="460"/>
      <c r="G6" s="458" t="s">
        <v>274</v>
      </c>
      <c r="H6" s="459"/>
    </row>
    <row r="7" spans="1:18" ht="38.25" customHeight="1" thickBot="1" x14ac:dyDescent="0.3">
      <c r="B7" s="385"/>
      <c r="C7" s="471"/>
      <c r="D7" s="457"/>
      <c r="E7" s="180" t="s">
        <v>5</v>
      </c>
      <c r="F7" s="180" t="s">
        <v>6</v>
      </c>
      <c r="G7" s="180" t="s">
        <v>7</v>
      </c>
      <c r="H7" s="254" t="s">
        <v>8</v>
      </c>
    </row>
    <row r="8" spans="1:18" ht="38.25" customHeight="1" x14ac:dyDescent="0.25">
      <c r="A8" s="2"/>
      <c r="B8" s="384" t="s">
        <v>27</v>
      </c>
      <c r="C8" s="179" t="s">
        <v>267</v>
      </c>
      <c r="D8" s="234" t="s">
        <v>268</v>
      </c>
      <c r="E8" s="183">
        <v>7259301</v>
      </c>
      <c r="F8" s="184">
        <v>7928358</v>
      </c>
      <c r="G8" s="183">
        <v>1796466.77</v>
      </c>
      <c r="H8" s="192">
        <f>G8/F8</f>
        <v>0.22658749390479088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8.25" customHeight="1" x14ac:dyDescent="0.25">
      <c r="B9" s="384"/>
      <c r="C9" s="176" t="s">
        <v>96</v>
      </c>
      <c r="D9" s="104" t="s">
        <v>269</v>
      </c>
      <c r="E9" s="153">
        <v>4288602</v>
      </c>
      <c r="F9" s="154">
        <v>2748312</v>
      </c>
      <c r="G9" s="153">
        <v>706601.76</v>
      </c>
      <c r="H9" s="193">
        <f>G9/F9</f>
        <v>0.25710390959978341</v>
      </c>
    </row>
    <row r="10" spans="1:18" ht="38.25" customHeight="1" thickBot="1" x14ac:dyDescent="0.3">
      <c r="B10" s="384"/>
      <c r="C10" s="274" t="s">
        <v>99</v>
      </c>
      <c r="D10" s="257" t="s">
        <v>270</v>
      </c>
      <c r="E10" s="300">
        <v>1927892</v>
      </c>
      <c r="F10" s="300">
        <v>6358900</v>
      </c>
      <c r="G10" s="300">
        <v>1168730.25</v>
      </c>
      <c r="H10" s="301">
        <f>G10/F10</f>
        <v>0.18379440626523455</v>
      </c>
    </row>
    <row r="11" spans="1:18" ht="18.75" customHeight="1" thickBot="1" x14ac:dyDescent="0.3">
      <c r="B11" s="385"/>
      <c r="C11" s="370" t="s">
        <v>32</v>
      </c>
      <c r="D11" s="371"/>
      <c r="E11" s="190">
        <f>SUM(E8:E10)</f>
        <v>13475795</v>
      </c>
      <c r="F11" s="190">
        <f t="shared" ref="F11:G11" si="0">SUM(F8:F10)</f>
        <v>17035570</v>
      </c>
      <c r="G11" s="190">
        <f t="shared" si="0"/>
        <v>3671798.7800000003</v>
      </c>
      <c r="H11" s="175">
        <f>G11/F11</f>
        <v>0.21553718366922858</v>
      </c>
    </row>
    <row r="12" spans="1:18" ht="18.75" customHeight="1" x14ac:dyDescent="0.25">
      <c r="B12" s="469" t="s">
        <v>254</v>
      </c>
      <c r="C12" s="469"/>
      <c r="D12" s="469"/>
      <c r="E12" s="258"/>
      <c r="F12" s="258"/>
      <c r="G12" s="259"/>
      <c r="H12" s="260"/>
    </row>
    <row r="13" spans="1:18" ht="15.75" x14ac:dyDescent="0.25">
      <c r="C13" s="1"/>
      <c r="D13" s="2"/>
      <c r="E13" s="17"/>
      <c r="F13" s="17"/>
      <c r="G13" s="17"/>
      <c r="H13" s="59"/>
    </row>
    <row r="14" spans="1:18" ht="15.75" customHeight="1" x14ac:dyDescent="0.25">
      <c r="C14" s="1"/>
      <c r="D14" s="2"/>
      <c r="E14" s="11"/>
      <c r="F14" s="11"/>
      <c r="H14" s="58"/>
    </row>
    <row r="15" spans="1:18" ht="15.75" customHeight="1" x14ac:dyDescent="0.25"/>
    <row r="16" spans="1:1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10">
    <mergeCell ref="B12:D12"/>
    <mergeCell ref="B2:H2"/>
    <mergeCell ref="B3:H3"/>
    <mergeCell ref="D6:D7"/>
    <mergeCell ref="G6:H6"/>
    <mergeCell ref="E6:F6"/>
    <mergeCell ref="B6:B7"/>
    <mergeCell ref="C6:C7"/>
    <mergeCell ref="C11:D11"/>
    <mergeCell ref="B8:B11"/>
  </mergeCells>
  <pageMargins left="0.31496062992125984" right="0.70866141732283472" top="1.1417322834645669" bottom="0.74803149606299213" header="0" footer="0"/>
  <pageSetup scale="7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  <pageSetUpPr fitToPage="1"/>
  </sheetPr>
  <dimension ref="A1:G955"/>
  <sheetViews>
    <sheetView showGridLines="0" zoomScale="70" zoomScaleNormal="70" workbookViewId="0">
      <selection activeCell="A8" sqref="A8:A10"/>
    </sheetView>
  </sheetViews>
  <sheetFormatPr baseColWidth="10" defaultColWidth="14.42578125" defaultRowHeight="15" customHeight="1" x14ac:dyDescent="0.25"/>
  <cols>
    <col min="1" max="1" width="10.85546875" customWidth="1"/>
    <col min="2" max="2" width="26.42578125" customWidth="1"/>
    <col min="3" max="3" width="39.28515625" customWidth="1"/>
    <col min="4" max="4" width="18.140625" bestFit="1" customWidth="1"/>
    <col min="5" max="5" width="18.28515625" bestFit="1" customWidth="1"/>
    <col min="6" max="6" width="20.42578125" customWidth="1"/>
    <col min="7" max="7" width="14.42578125" style="52" customWidth="1"/>
    <col min="8" max="10" width="10.7109375" customWidth="1"/>
  </cols>
  <sheetData>
    <row r="1" spans="1:7" s="99" customFormat="1" ht="15" customHeight="1" x14ac:dyDescent="0.25">
      <c r="G1" s="52"/>
    </row>
    <row r="2" spans="1:7" s="99" customFormat="1" ht="15" customHeight="1" x14ac:dyDescent="0.3">
      <c r="A2" s="390" t="s">
        <v>273</v>
      </c>
      <c r="B2" s="390"/>
      <c r="C2" s="390"/>
      <c r="D2" s="390"/>
      <c r="E2" s="390"/>
      <c r="F2" s="390"/>
      <c r="G2" s="390"/>
    </row>
    <row r="3" spans="1:7" s="99" customFormat="1" ht="15" customHeight="1" x14ac:dyDescent="0.25">
      <c r="A3" s="450" t="s">
        <v>277</v>
      </c>
      <c r="B3" s="450"/>
      <c r="C3" s="450"/>
      <c r="D3" s="450"/>
      <c r="E3" s="450"/>
      <c r="F3" s="450"/>
      <c r="G3" s="450"/>
    </row>
    <row r="5" spans="1:7" ht="15.75" thickBot="1" x14ac:dyDescent="0.3"/>
    <row r="6" spans="1:7" ht="21" customHeight="1" x14ac:dyDescent="0.25">
      <c r="A6" s="374" t="s">
        <v>0</v>
      </c>
      <c r="B6" s="472" t="s">
        <v>1</v>
      </c>
      <c r="C6" s="378" t="s">
        <v>2</v>
      </c>
      <c r="D6" s="380" t="s">
        <v>3</v>
      </c>
      <c r="E6" s="388"/>
      <c r="F6" s="380" t="s">
        <v>274</v>
      </c>
      <c r="G6" s="381"/>
    </row>
    <row r="7" spans="1:7" ht="30" customHeight="1" thickBot="1" x14ac:dyDescent="0.3">
      <c r="A7" s="375"/>
      <c r="B7" s="377"/>
      <c r="C7" s="379"/>
      <c r="D7" s="180" t="s">
        <v>5</v>
      </c>
      <c r="E7" s="180" t="s">
        <v>6</v>
      </c>
      <c r="F7" s="180" t="s">
        <v>7</v>
      </c>
      <c r="G7" s="254" t="s">
        <v>8</v>
      </c>
    </row>
    <row r="8" spans="1:7" ht="18" customHeight="1" x14ac:dyDescent="0.25">
      <c r="A8" s="384" t="s">
        <v>28</v>
      </c>
      <c r="B8" s="179" t="s">
        <v>243</v>
      </c>
      <c r="C8" s="256" t="s">
        <v>244</v>
      </c>
      <c r="D8" s="210">
        <v>5944584</v>
      </c>
      <c r="E8" s="210">
        <v>52095000</v>
      </c>
      <c r="F8" s="183">
        <v>20221210.809999999</v>
      </c>
      <c r="G8" s="192">
        <f>+F8/E8</f>
        <v>0.38816029964487953</v>
      </c>
    </row>
    <row r="9" spans="1:7" ht="20.25" customHeight="1" thickBot="1" x14ac:dyDescent="0.3">
      <c r="A9" s="384"/>
      <c r="B9" s="178" t="s">
        <v>126</v>
      </c>
      <c r="C9" s="261" t="s">
        <v>104</v>
      </c>
      <c r="D9" s="214">
        <v>4355416</v>
      </c>
      <c r="E9" s="214">
        <v>56087541</v>
      </c>
      <c r="F9" s="187">
        <v>8621852.5600000005</v>
      </c>
      <c r="G9" s="194">
        <f>F9/E9</f>
        <v>0.15372135070068413</v>
      </c>
    </row>
    <row r="10" spans="1:7" ht="24.75" customHeight="1" thickBot="1" x14ac:dyDescent="0.3">
      <c r="A10" s="385"/>
      <c r="B10" s="370" t="s">
        <v>32</v>
      </c>
      <c r="C10" s="371"/>
      <c r="D10" s="190">
        <f>SUM(D8:D9)</f>
        <v>10300000</v>
      </c>
      <c r="E10" s="190">
        <f>SUM(E8:E9)</f>
        <v>108182541</v>
      </c>
      <c r="F10" s="190">
        <f>SUM(F8:F9)</f>
        <v>28843063.369999997</v>
      </c>
      <c r="G10" s="175">
        <f>+F10/E10</f>
        <v>0.26661477076971224</v>
      </c>
    </row>
    <row r="11" spans="1:7" ht="15.75" customHeight="1" x14ac:dyDescent="0.25">
      <c r="A11" s="101" t="s">
        <v>254</v>
      </c>
      <c r="B11" s="102"/>
      <c r="C11" s="2"/>
      <c r="D11" s="11"/>
      <c r="E11" s="11"/>
      <c r="F11" s="18"/>
      <c r="G11" s="58"/>
    </row>
    <row r="12" spans="1:7" ht="15.75" customHeight="1" x14ac:dyDescent="0.25">
      <c r="B12" s="1"/>
      <c r="C12" s="2"/>
      <c r="D12" s="11"/>
      <c r="E12" s="11"/>
      <c r="F12" s="18"/>
      <c r="G12" s="58"/>
    </row>
    <row r="13" spans="1:7" ht="15.75" customHeight="1" x14ac:dyDescent="0.25">
      <c r="B13" s="1"/>
      <c r="C13" s="2"/>
      <c r="D13" s="11"/>
      <c r="E13" s="11"/>
      <c r="F13" s="18"/>
      <c r="G13" s="58"/>
    </row>
    <row r="14" spans="1:7" ht="15.75" customHeight="1" x14ac:dyDescent="0.25">
      <c r="B14" s="1"/>
      <c r="C14" s="2"/>
      <c r="D14" s="17"/>
      <c r="E14" s="17"/>
      <c r="F14" s="17"/>
      <c r="G14" s="59"/>
    </row>
    <row r="15" spans="1:7" ht="15.75" customHeight="1" x14ac:dyDescent="0.25">
      <c r="B15" s="1"/>
      <c r="C15" s="2"/>
      <c r="D15" s="11"/>
      <c r="E15" s="11"/>
      <c r="G15" s="58"/>
    </row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</sheetData>
  <mergeCells count="9">
    <mergeCell ref="B10:C10"/>
    <mergeCell ref="A2:G2"/>
    <mergeCell ref="A3:G3"/>
    <mergeCell ref="F6:G6"/>
    <mergeCell ref="A6:A7"/>
    <mergeCell ref="B6:B7"/>
    <mergeCell ref="D6:E6"/>
    <mergeCell ref="C6:C7"/>
    <mergeCell ref="A8:A10"/>
  </mergeCells>
  <pageMargins left="1.1023622047244095" right="0.70866141732283472" top="1.3385826771653544" bottom="0.74803149606299213" header="0" footer="0"/>
  <pageSetup scale="79" orientation="landscape" r:id="rId1"/>
  <ignoredErrors>
    <ignoredError sqref="G8:G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I1000"/>
  <sheetViews>
    <sheetView showGridLines="0" zoomScale="70" zoomScaleNormal="70" workbookViewId="0">
      <selection activeCell="A8" sqref="A8:A12"/>
    </sheetView>
  </sheetViews>
  <sheetFormatPr baseColWidth="10" defaultColWidth="14.42578125" defaultRowHeight="15" customHeight="1" x14ac:dyDescent="0.25"/>
  <cols>
    <col min="1" max="1" width="10.7109375" customWidth="1"/>
    <col min="2" max="2" width="27" bestFit="1" customWidth="1"/>
    <col min="3" max="3" width="36" customWidth="1"/>
    <col min="4" max="4" width="20.140625" customWidth="1"/>
    <col min="5" max="5" width="20.5703125" customWidth="1"/>
    <col min="6" max="6" width="22.140625" customWidth="1"/>
    <col min="7" max="7" width="12.85546875" style="5" customWidth="1"/>
    <col min="8" max="8" width="15.28515625" customWidth="1"/>
    <col min="9" max="17" width="10.7109375" customWidth="1"/>
  </cols>
  <sheetData>
    <row r="1" spans="1:9" s="99" customFormat="1" ht="15" customHeight="1" x14ac:dyDescent="0.25">
      <c r="G1" s="5"/>
    </row>
    <row r="2" spans="1:9" s="99" customFormat="1" ht="15" customHeight="1" x14ac:dyDescent="0.25">
      <c r="G2" s="5"/>
    </row>
    <row r="3" spans="1:9" s="99" customFormat="1" ht="15" customHeight="1" x14ac:dyDescent="0.3">
      <c r="A3" s="354" t="s">
        <v>273</v>
      </c>
      <c r="B3" s="354"/>
      <c r="C3" s="354"/>
      <c r="D3" s="354"/>
      <c r="E3" s="354"/>
      <c r="F3" s="354"/>
      <c r="G3" s="354"/>
    </row>
    <row r="4" spans="1:9" s="99" customFormat="1" ht="15" customHeight="1" x14ac:dyDescent="0.25">
      <c r="A4" s="360" t="s">
        <v>277</v>
      </c>
      <c r="B4" s="360"/>
      <c r="C4" s="360"/>
      <c r="D4" s="360"/>
      <c r="E4" s="360"/>
      <c r="F4" s="360"/>
      <c r="G4" s="360"/>
    </row>
    <row r="5" spans="1:9" s="99" customFormat="1" ht="15" customHeight="1" thickBot="1" x14ac:dyDescent="0.3"/>
    <row r="6" spans="1:9" ht="15.75" x14ac:dyDescent="0.25">
      <c r="A6" s="361" t="s">
        <v>0</v>
      </c>
      <c r="B6" s="363" t="s">
        <v>1</v>
      </c>
      <c r="C6" s="368" t="s">
        <v>2</v>
      </c>
      <c r="D6" s="365" t="s">
        <v>3</v>
      </c>
      <c r="E6" s="366"/>
      <c r="F6" s="365" t="s">
        <v>274</v>
      </c>
      <c r="G6" s="367"/>
      <c r="H6" s="4"/>
      <c r="I6" s="4"/>
    </row>
    <row r="7" spans="1:9" ht="38.25" customHeight="1" thickBot="1" x14ac:dyDescent="0.3">
      <c r="A7" s="362"/>
      <c r="B7" s="364"/>
      <c r="C7" s="369"/>
      <c r="D7" s="198" t="s">
        <v>5</v>
      </c>
      <c r="E7" s="198" t="s">
        <v>6</v>
      </c>
      <c r="F7" s="198" t="s">
        <v>7</v>
      </c>
      <c r="G7" s="199" t="s">
        <v>8</v>
      </c>
      <c r="H7" s="4"/>
      <c r="I7" s="4"/>
    </row>
    <row r="8" spans="1:9" s="99" customFormat="1" ht="30.75" customHeight="1" x14ac:dyDescent="0.25">
      <c r="A8" s="357" t="s">
        <v>9</v>
      </c>
      <c r="B8" s="202" t="s">
        <v>239</v>
      </c>
      <c r="C8" s="197" t="s">
        <v>238</v>
      </c>
      <c r="D8" s="276">
        <v>3363830</v>
      </c>
      <c r="E8" s="276">
        <v>11319877</v>
      </c>
      <c r="F8" s="276">
        <v>2670900.86</v>
      </c>
      <c r="G8" s="205">
        <f>F8/E8</f>
        <v>0.23594786939822754</v>
      </c>
      <c r="H8" s="4"/>
      <c r="I8" s="4"/>
    </row>
    <row r="9" spans="1:9" ht="35.25" customHeight="1" x14ac:dyDescent="0.25">
      <c r="A9" s="358"/>
      <c r="B9" s="203" t="s">
        <v>10</v>
      </c>
      <c r="C9" s="126" t="s">
        <v>11</v>
      </c>
      <c r="D9" s="277">
        <v>10000000</v>
      </c>
      <c r="E9" s="277">
        <v>10000000</v>
      </c>
      <c r="F9" s="277">
        <v>338645</v>
      </c>
      <c r="G9" s="206">
        <f>F9/E9</f>
        <v>3.3864499999999999E-2</v>
      </c>
      <c r="H9" s="4"/>
      <c r="I9" s="4"/>
    </row>
    <row r="10" spans="1:9" ht="30" customHeight="1" x14ac:dyDescent="0.25">
      <c r="A10" s="358"/>
      <c r="B10" s="203" t="s">
        <v>14</v>
      </c>
      <c r="C10" s="126" t="s">
        <v>15</v>
      </c>
      <c r="D10" s="277">
        <v>473310720</v>
      </c>
      <c r="E10" s="277">
        <v>444108214</v>
      </c>
      <c r="F10" s="277">
        <v>212365307.59999999</v>
      </c>
      <c r="G10" s="206">
        <f>F10/E10</f>
        <v>0.47818369691311313</v>
      </c>
      <c r="H10" s="4"/>
      <c r="I10" s="4"/>
    </row>
    <row r="11" spans="1:9" ht="38.25" customHeight="1" thickBot="1" x14ac:dyDescent="0.3">
      <c r="A11" s="358"/>
      <c r="B11" s="204" t="s">
        <v>16</v>
      </c>
      <c r="C11" s="200" t="s">
        <v>17</v>
      </c>
      <c r="D11" s="278">
        <v>1395852280</v>
      </c>
      <c r="E11" s="278">
        <v>1425054786</v>
      </c>
      <c r="F11" s="278">
        <v>865703334.51999998</v>
      </c>
      <c r="G11" s="207">
        <f>F11/E11</f>
        <v>0.60748775627774354</v>
      </c>
      <c r="H11" s="4"/>
      <c r="I11" s="4"/>
    </row>
    <row r="12" spans="1:9" ht="18.75" customHeight="1" thickBot="1" x14ac:dyDescent="0.3">
      <c r="A12" s="359"/>
      <c r="B12" s="355" t="s">
        <v>32</v>
      </c>
      <c r="C12" s="356"/>
      <c r="D12" s="201">
        <f>SUM(D8:D11)</f>
        <v>1882526830</v>
      </c>
      <c r="E12" s="201">
        <f t="shared" ref="E12:F12" si="0">SUM(E8:E11)</f>
        <v>1890482877</v>
      </c>
      <c r="F12" s="201">
        <f t="shared" si="0"/>
        <v>1081078187.98</v>
      </c>
      <c r="G12" s="208">
        <f>F12/E12</f>
        <v>0.57185293827974726</v>
      </c>
      <c r="H12" s="4"/>
      <c r="I12" s="4"/>
    </row>
    <row r="13" spans="1:9" ht="15.75" x14ac:dyDescent="0.25">
      <c r="A13" s="101" t="s">
        <v>254</v>
      </c>
      <c r="B13" s="102"/>
      <c r="C13" s="110"/>
      <c r="D13" s="16"/>
      <c r="E13" s="16"/>
      <c r="F13" s="16"/>
      <c r="G13" s="55"/>
      <c r="H13" s="4"/>
      <c r="I13" s="4"/>
    </row>
    <row r="14" spans="1:9" x14ac:dyDescent="0.25">
      <c r="B14" s="1"/>
      <c r="C14" s="2"/>
      <c r="D14" s="3"/>
      <c r="E14" s="3"/>
      <c r="H14" s="4"/>
      <c r="I14" s="4"/>
    </row>
    <row r="15" spans="1:9" x14ac:dyDescent="0.25">
      <c r="B15" s="1"/>
      <c r="C15" s="2"/>
      <c r="D15" s="3"/>
      <c r="E15" s="3"/>
      <c r="H15" s="4"/>
      <c r="I15" s="4"/>
    </row>
    <row r="16" spans="1:9" x14ac:dyDescent="0.25">
      <c r="B16" s="1"/>
      <c r="C16" s="2"/>
      <c r="D16" s="3"/>
      <c r="E16" s="3"/>
      <c r="H16" s="4"/>
      <c r="I16" s="4"/>
    </row>
    <row r="17" spans="2:9" x14ac:dyDescent="0.25">
      <c r="B17" s="1"/>
      <c r="C17" s="2"/>
      <c r="D17" s="3"/>
      <c r="E17" s="3"/>
      <c r="H17" s="4"/>
      <c r="I17" s="4"/>
    </row>
    <row r="18" spans="2:9" x14ac:dyDescent="0.25">
      <c r="B18" s="1"/>
      <c r="C18" s="2"/>
      <c r="D18" s="3"/>
      <c r="E18" s="3"/>
      <c r="H18" s="4"/>
      <c r="I18" s="4"/>
    </row>
    <row r="19" spans="2:9" x14ac:dyDescent="0.25">
      <c r="B19" s="35"/>
      <c r="C19" s="2"/>
      <c r="D19" s="3"/>
      <c r="E19" s="3"/>
      <c r="H19" s="4"/>
      <c r="I19" s="4"/>
    </row>
    <row r="20" spans="2:9" x14ac:dyDescent="0.25">
      <c r="B20" s="1"/>
      <c r="C20" s="2"/>
      <c r="D20" s="3"/>
      <c r="E20" s="3"/>
      <c r="H20" s="4"/>
      <c r="I20" s="4"/>
    </row>
    <row r="21" spans="2:9" ht="15.75" customHeight="1" x14ac:dyDescent="0.25">
      <c r="B21" s="1"/>
      <c r="C21" s="2"/>
      <c r="D21" s="3"/>
      <c r="E21" s="3"/>
      <c r="H21" s="4"/>
      <c r="I21" s="4"/>
    </row>
    <row r="22" spans="2:9" ht="15.75" customHeight="1" x14ac:dyDescent="0.25"/>
    <row r="23" spans="2:9" ht="15.75" customHeight="1" x14ac:dyDescent="0.25"/>
    <row r="24" spans="2:9" ht="15.75" customHeight="1" x14ac:dyDescent="0.25"/>
    <row r="25" spans="2:9" ht="15.75" customHeight="1" x14ac:dyDescent="0.25"/>
    <row r="26" spans="2:9" ht="15.75" customHeight="1" x14ac:dyDescent="0.25"/>
    <row r="27" spans="2:9" ht="15.75" customHeight="1" x14ac:dyDescent="0.25"/>
    <row r="28" spans="2:9" ht="15.75" customHeight="1" x14ac:dyDescent="0.25"/>
    <row r="29" spans="2:9" ht="15.75" customHeight="1" x14ac:dyDescent="0.25"/>
    <row r="30" spans="2:9" ht="15.75" customHeight="1" x14ac:dyDescent="0.25"/>
    <row r="31" spans="2:9" ht="15.75" customHeight="1" x14ac:dyDescent="0.25"/>
    <row r="32" spans="2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A3:G3"/>
    <mergeCell ref="B12:C12"/>
    <mergeCell ref="A8:A12"/>
    <mergeCell ref="A4:G4"/>
    <mergeCell ref="A6:A7"/>
    <mergeCell ref="B6:B7"/>
    <mergeCell ref="D6:E6"/>
    <mergeCell ref="F6:G6"/>
    <mergeCell ref="C6:C7"/>
  </mergeCells>
  <printOptions horizontalCentered="1"/>
  <pageMargins left="0.9055118110236221" right="0.70866141732283472" top="1.7322834645669292" bottom="0.74803149606299213" header="0" footer="0"/>
  <pageSetup scale="7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  <pageSetUpPr fitToPage="1"/>
  </sheetPr>
  <dimension ref="A1:G998"/>
  <sheetViews>
    <sheetView showGridLines="0" topLeftCell="A4" zoomScale="70" zoomScaleNormal="70" workbookViewId="0">
      <selection activeCell="A8" sqref="A8:A10"/>
    </sheetView>
  </sheetViews>
  <sheetFormatPr baseColWidth="10" defaultColWidth="14.42578125" defaultRowHeight="15" customHeight="1" x14ac:dyDescent="0.25"/>
  <cols>
    <col min="1" max="1" width="15.140625" customWidth="1"/>
    <col min="2" max="2" width="27.42578125" customWidth="1"/>
    <col min="3" max="3" width="31.42578125" customWidth="1"/>
    <col min="4" max="5" width="18.28515625" bestFit="1" customWidth="1"/>
    <col min="6" max="6" width="19.42578125" customWidth="1"/>
    <col min="7" max="7" width="13.85546875" customWidth="1"/>
    <col min="8" max="9" width="10.7109375" customWidth="1"/>
  </cols>
  <sheetData>
    <row r="1" spans="1:7" s="262" customFormat="1" ht="15" customHeight="1" x14ac:dyDescent="0.25"/>
    <row r="2" spans="1:7" s="262" customFormat="1" ht="15" customHeight="1" x14ac:dyDescent="0.3">
      <c r="A2" s="372" t="s">
        <v>273</v>
      </c>
      <c r="B2" s="372"/>
      <c r="C2" s="372"/>
      <c r="D2" s="372"/>
      <c r="E2" s="372"/>
      <c r="F2" s="372"/>
      <c r="G2" s="372"/>
    </row>
    <row r="3" spans="1:7" s="262" customFormat="1" ht="15" customHeight="1" x14ac:dyDescent="0.25">
      <c r="A3" s="450" t="s">
        <v>277</v>
      </c>
      <c r="B3" s="450"/>
      <c r="C3" s="450"/>
      <c r="D3" s="450"/>
      <c r="E3" s="450"/>
      <c r="F3" s="450"/>
      <c r="G3" s="450"/>
    </row>
    <row r="5" spans="1:7" ht="15.75" thickBot="1" x14ac:dyDescent="0.3"/>
    <row r="6" spans="1:7" ht="24" customHeight="1" x14ac:dyDescent="0.25">
      <c r="A6" s="374" t="s">
        <v>0</v>
      </c>
      <c r="B6" s="472" t="s">
        <v>1</v>
      </c>
      <c r="C6" s="378" t="s">
        <v>2</v>
      </c>
      <c r="D6" s="380" t="s">
        <v>3</v>
      </c>
      <c r="E6" s="388"/>
      <c r="F6" s="380" t="s">
        <v>274</v>
      </c>
      <c r="G6" s="381"/>
    </row>
    <row r="7" spans="1:7" ht="38.25" customHeight="1" thickBot="1" x14ac:dyDescent="0.3">
      <c r="A7" s="375"/>
      <c r="B7" s="377"/>
      <c r="C7" s="379"/>
      <c r="D7" s="180" t="s">
        <v>5</v>
      </c>
      <c r="E7" s="180" t="s">
        <v>6</v>
      </c>
      <c r="F7" s="180" t="s">
        <v>7</v>
      </c>
      <c r="G7" s="254" t="s">
        <v>8</v>
      </c>
    </row>
    <row r="8" spans="1:7" ht="33" customHeight="1" x14ac:dyDescent="0.25">
      <c r="A8" s="384" t="s">
        <v>105</v>
      </c>
      <c r="B8" s="263" t="s">
        <v>106</v>
      </c>
      <c r="C8" s="256" t="s">
        <v>107</v>
      </c>
      <c r="D8" s="183">
        <v>104716361</v>
      </c>
      <c r="E8" s="183">
        <v>185612635</v>
      </c>
      <c r="F8" s="183">
        <v>31834762.039999999</v>
      </c>
      <c r="G8" s="192">
        <f>F8/E8</f>
        <v>0.17151182644435817</v>
      </c>
    </row>
    <row r="9" spans="1:7" ht="36.75" customHeight="1" thickBot="1" x14ac:dyDescent="0.3">
      <c r="A9" s="384"/>
      <c r="B9" s="273" t="s">
        <v>108</v>
      </c>
      <c r="C9" s="106" t="s">
        <v>109</v>
      </c>
      <c r="D9" s="187">
        <v>35234997</v>
      </c>
      <c r="E9" s="187">
        <v>57459292</v>
      </c>
      <c r="F9" s="187">
        <v>8821964.9000000004</v>
      </c>
      <c r="G9" s="194">
        <f>F9/E9</f>
        <v>0.1535341733761704</v>
      </c>
    </row>
    <row r="10" spans="1:7" ht="24.75" customHeight="1" thickBot="1" x14ac:dyDescent="0.3">
      <c r="A10" s="385"/>
      <c r="B10" s="434" t="s">
        <v>32</v>
      </c>
      <c r="C10" s="371"/>
      <c r="D10" s="190">
        <f>SUM(D8:D9)</f>
        <v>139951358</v>
      </c>
      <c r="E10" s="190">
        <f>SUM(E8:E9)</f>
        <v>243071927</v>
      </c>
      <c r="F10" s="190">
        <f>SUM(F8:F9)</f>
        <v>40656726.939999998</v>
      </c>
      <c r="G10" s="175">
        <f>+F10/E10</f>
        <v>0.16726212459738304</v>
      </c>
    </row>
    <row r="11" spans="1:7" x14ac:dyDescent="0.25">
      <c r="A11" s="101" t="s">
        <v>254</v>
      </c>
      <c r="B11" s="102"/>
      <c r="C11" s="2"/>
      <c r="D11" s="11"/>
      <c r="E11" s="11"/>
      <c r="F11" s="18"/>
      <c r="G11" s="19"/>
    </row>
    <row r="12" spans="1:7" ht="15.75" x14ac:dyDescent="0.25">
      <c r="B12" s="1"/>
      <c r="C12" s="2"/>
      <c r="D12" s="17"/>
      <c r="E12" s="17"/>
      <c r="F12" s="17"/>
      <c r="G12" s="9"/>
    </row>
    <row r="13" spans="1:7" x14ac:dyDescent="0.25">
      <c r="B13" s="1"/>
      <c r="C13" s="2"/>
      <c r="D13" s="11"/>
      <c r="E13" s="11"/>
      <c r="G13" s="8"/>
    </row>
    <row r="14" spans="1:7" x14ac:dyDescent="0.25">
      <c r="B14" s="1"/>
      <c r="C14" s="2"/>
      <c r="D14" s="11"/>
      <c r="E14" s="11"/>
      <c r="G14" s="8"/>
    </row>
    <row r="15" spans="1:7" x14ac:dyDescent="0.25">
      <c r="B15" s="1"/>
      <c r="C15" s="2"/>
      <c r="D15" s="11"/>
      <c r="E15" s="11"/>
      <c r="G15" s="8"/>
    </row>
    <row r="16" spans="1:7" x14ac:dyDescent="0.25">
      <c r="B16" s="1"/>
      <c r="C16" s="2"/>
      <c r="D16" s="11"/>
      <c r="E16" s="11"/>
      <c r="G16" s="8"/>
    </row>
    <row r="17" spans="2:7" x14ac:dyDescent="0.25">
      <c r="B17" s="1"/>
      <c r="C17" s="2"/>
      <c r="D17" s="11"/>
      <c r="E17" s="11"/>
      <c r="G17" s="8"/>
    </row>
    <row r="18" spans="2:7" x14ac:dyDescent="0.25">
      <c r="B18" s="1"/>
      <c r="C18" s="2"/>
      <c r="D18" s="11"/>
      <c r="E18" s="11"/>
      <c r="G18" s="8"/>
    </row>
    <row r="19" spans="2:7" ht="15.75" customHeight="1" x14ac:dyDescent="0.25">
      <c r="B19" s="1"/>
      <c r="C19" s="2"/>
      <c r="D19" s="11"/>
      <c r="E19" s="11"/>
      <c r="G19" s="8"/>
    </row>
    <row r="20" spans="2:7" ht="15.75" customHeight="1" x14ac:dyDescent="0.25"/>
    <row r="21" spans="2:7" ht="15.75" customHeight="1" x14ac:dyDescent="0.25"/>
    <row r="22" spans="2:7" ht="15.75" customHeight="1" x14ac:dyDescent="0.25"/>
    <row r="23" spans="2:7" ht="15.75" customHeight="1" x14ac:dyDescent="0.25"/>
    <row r="24" spans="2:7" ht="15.75" customHeight="1" x14ac:dyDescent="0.25"/>
    <row r="25" spans="2:7" ht="15.75" customHeight="1" x14ac:dyDescent="0.25"/>
    <row r="26" spans="2:7" ht="15.75" customHeight="1" x14ac:dyDescent="0.25"/>
    <row r="27" spans="2:7" ht="15.75" customHeight="1" x14ac:dyDescent="0.25"/>
    <row r="28" spans="2:7" ht="15.75" customHeight="1" x14ac:dyDescent="0.25"/>
    <row r="29" spans="2:7" ht="15.75" customHeight="1" x14ac:dyDescent="0.25"/>
    <row r="30" spans="2:7" ht="15.75" customHeight="1" x14ac:dyDescent="0.25"/>
    <row r="31" spans="2:7" ht="15.75" customHeight="1" x14ac:dyDescent="0.25"/>
    <row r="32" spans="2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9">
    <mergeCell ref="B10:C10"/>
    <mergeCell ref="A2:G2"/>
    <mergeCell ref="A3:G3"/>
    <mergeCell ref="D6:E6"/>
    <mergeCell ref="F6:G6"/>
    <mergeCell ref="A6:A7"/>
    <mergeCell ref="C6:C7"/>
    <mergeCell ref="B6:B7"/>
    <mergeCell ref="A8:A10"/>
  </mergeCells>
  <pageMargins left="1.1023622047244095" right="0.70866141732283472" top="1.3385826771653544" bottom="0.74803149606299213" header="0" footer="0"/>
  <pageSetup scale="8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  <pageSetUpPr fitToPage="1"/>
  </sheetPr>
  <dimension ref="A1:G998"/>
  <sheetViews>
    <sheetView showGridLines="0" zoomScale="70" zoomScaleNormal="70" workbookViewId="0">
      <selection activeCell="A8" sqref="A8:A10"/>
    </sheetView>
  </sheetViews>
  <sheetFormatPr baseColWidth="10" defaultColWidth="14.42578125" defaultRowHeight="15" customHeight="1" x14ac:dyDescent="0.25"/>
  <cols>
    <col min="1" max="1" width="17.7109375" customWidth="1"/>
    <col min="2" max="2" width="33.140625" customWidth="1"/>
    <col min="3" max="3" width="37.42578125" customWidth="1"/>
    <col min="4" max="4" width="19.7109375" customWidth="1"/>
    <col min="5" max="5" width="19" customWidth="1"/>
    <col min="6" max="6" width="20.5703125" customWidth="1"/>
    <col min="7" max="7" width="15.28515625" style="52" customWidth="1"/>
    <col min="8" max="10" width="10.7109375" customWidth="1"/>
  </cols>
  <sheetData>
    <row r="1" spans="1:7" s="262" customFormat="1" ht="15" customHeight="1" x14ac:dyDescent="0.25">
      <c r="G1" s="275"/>
    </row>
    <row r="2" spans="1:7" s="262" customFormat="1" ht="15" customHeight="1" x14ac:dyDescent="0.3">
      <c r="A2" s="372" t="s">
        <v>273</v>
      </c>
      <c r="B2" s="372"/>
      <c r="C2" s="372"/>
      <c r="D2" s="372"/>
      <c r="E2" s="372"/>
      <c r="F2" s="372"/>
      <c r="G2" s="372"/>
    </row>
    <row r="3" spans="1:7" s="262" customFormat="1" ht="15" customHeight="1" x14ac:dyDescent="0.25">
      <c r="A3" s="450" t="s">
        <v>277</v>
      </c>
      <c r="B3" s="450"/>
      <c r="C3" s="450"/>
      <c r="D3" s="450"/>
      <c r="E3" s="450"/>
      <c r="F3" s="450"/>
      <c r="G3" s="450"/>
    </row>
    <row r="4" spans="1:7" s="262" customFormat="1" x14ac:dyDescent="0.25">
      <c r="G4" s="275"/>
    </row>
    <row r="5" spans="1:7" ht="15.75" thickBot="1" x14ac:dyDescent="0.3"/>
    <row r="6" spans="1:7" ht="15.75" x14ac:dyDescent="0.25">
      <c r="A6" s="473" t="s">
        <v>0</v>
      </c>
      <c r="B6" s="480" t="s">
        <v>1</v>
      </c>
      <c r="C6" s="475" t="s">
        <v>2</v>
      </c>
      <c r="D6" s="477" t="s">
        <v>3</v>
      </c>
      <c r="E6" s="478"/>
      <c r="F6" s="477" t="s">
        <v>274</v>
      </c>
      <c r="G6" s="479"/>
    </row>
    <row r="7" spans="1:7" ht="32.25" thickBot="1" x14ac:dyDescent="0.3">
      <c r="A7" s="474"/>
      <c r="B7" s="481"/>
      <c r="C7" s="476"/>
      <c r="D7" s="312" t="s">
        <v>5</v>
      </c>
      <c r="E7" s="312" t="s">
        <v>6</v>
      </c>
      <c r="F7" s="312" t="s">
        <v>4</v>
      </c>
      <c r="G7" s="313" t="s">
        <v>8</v>
      </c>
    </row>
    <row r="8" spans="1:7" ht="26.25" customHeight="1" x14ac:dyDescent="0.25">
      <c r="A8" s="384" t="s">
        <v>29</v>
      </c>
      <c r="B8" s="179" t="s">
        <v>110</v>
      </c>
      <c r="C8" s="256" t="s">
        <v>89</v>
      </c>
      <c r="D8" s="183">
        <v>8562729</v>
      </c>
      <c r="E8" s="183">
        <v>8562729</v>
      </c>
      <c r="F8" s="210">
        <v>2953431.99</v>
      </c>
      <c r="G8" s="192">
        <f>F8/E8</f>
        <v>0.34491713915038069</v>
      </c>
    </row>
    <row r="9" spans="1:7" ht="33.75" customHeight="1" thickBot="1" x14ac:dyDescent="0.3">
      <c r="A9" s="384"/>
      <c r="B9" s="178" t="s">
        <v>111</v>
      </c>
      <c r="C9" s="106" t="s">
        <v>125</v>
      </c>
      <c r="D9" s="187">
        <v>8937271</v>
      </c>
      <c r="E9" s="187">
        <v>8937271</v>
      </c>
      <c r="F9" s="214">
        <v>1612159.42</v>
      </c>
      <c r="G9" s="194">
        <f>F9/E9</f>
        <v>0.18038609548708995</v>
      </c>
    </row>
    <row r="10" spans="1:7" ht="21" customHeight="1" thickBot="1" x14ac:dyDescent="0.3">
      <c r="A10" s="385"/>
      <c r="B10" s="434" t="s">
        <v>32</v>
      </c>
      <c r="C10" s="371"/>
      <c r="D10" s="190">
        <f>SUM(D8:D9)</f>
        <v>17500000</v>
      </c>
      <c r="E10" s="190">
        <f>SUM(E8:E9)</f>
        <v>17500000</v>
      </c>
      <c r="F10" s="190">
        <f>SUM(F8:F9)</f>
        <v>4565591.41</v>
      </c>
      <c r="G10" s="175">
        <f>F10/E10</f>
        <v>0.26089093771428573</v>
      </c>
    </row>
    <row r="11" spans="1:7" x14ac:dyDescent="0.25">
      <c r="A11" s="101" t="s">
        <v>254</v>
      </c>
      <c r="B11" s="102"/>
      <c r="C11" s="2"/>
      <c r="D11" s="11"/>
      <c r="E11" s="11"/>
      <c r="G11" s="58"/>
    </row>
    <row r="12" spans="1:7" ht="15.75" x14ac:dyDescent="0.25">
      <c r="B12" s="1"/>
      <c r="C12" s="2"/>
      <c r="D12" s="17"/>
      <c r="E12" s="17"/>
      <c r="F12" s="17"/>
      <c r="G12" s="59"/>
    </row>
    <row r="13" spans="1:7" x14ac:dyDescent="0.25">
      <c r="B13" s="1"/>
      <c r="C13" s="2"/>
      <c r="D13" s="11"/>
      <c r="E13" s="11"/>
      <c r="G13" s="58"/>
    </row>
    <row r="14" spans="1:7" x14ac:dyDescent="0.25">
      <c r="B14" s="1"/>
      <c r="C14" s="2"/>
      <c r="D14" s="11"/>
      <c r="E14" s="11"/>
      <c r="G14"/>
    </row>
    <row r="15" spans="1:7" x14ac:dyDescent="0.25">
      <c r="B15" s="1"/>
      <c r="C15" s="2"/>
      <c r="D15" s="11"/>
      <c r="E15" s="11"/>
      <c r="G15"/>
    </row>
    <row r="16" spans="1:7" x14ac:dyDescent="0.25">
      <c r="B16" s="1"/>
      <c r="C16" s="2"/>
      <c r="D16" s="11"/>
      <c r="E16" s="11"/>
    </row>
    <row r="17" spans="2:7" x14ac:dyDescent="0.25">
      <c r="B17" s="1"/>
      <c r="C17" s="2"/>
      <c r="D17" s="11"/>
      <c r="E17" s="11"/>
      <c r="G17" s="58"/>
    </row>
    <row r="18" spans="2:7" x14ac:dyDescent="0.25">
      <c r="B18" s="1"/>
      <c r="C18" s="2"/>
      <c r="D18" s="11"/>
      <c r="E18" s="11"/>
      <c r="G18" s="58"/>
    </row>
    <row r="19" spans="2:7" ht="15.75" customHeight="1" x14ac:dyDescent="0.25">
      <c r="B19" s="1"/>
      <c r="C19" s="2"/>
      <c r="D19" s="11"/>
      <c r="E19" s="11"/>
      <c r="G19" s="58"/>
    </row>
    <row r="20" spans="2:7" ht="15.75" customHeight="1" x14ac:dyDescent="0.25"/>
    <row r="21" spans="2:7" ht="15.75" customHeight="1" x14ac:dyDescent="0.25"/>
    <row r="22" spans="2:7" ht="15.75" customHeight="1" x14ac:dyDescent="0.25"/>
    <row r="23" spans="2:7" ht="15.75" customHeight="1" x14ac:dyDescent="0.25"/>
    <row r="24" spans="2:7" ht="15.75" customHeight="1" x14ac:dyDescent="0.25"/>
    <row r="25" spans="2:7" ht="15.75" customHeight="1" x14ac:dyDescent="0.25"/>
    <row r="26" spans="2:7" ht="15.75" customHeight="1" x14ac:dyDescent="0.25"/>
    <row r="27" spans="2:7" ht="15.75" customHeight="1" x14ac:dyDescent="0.25"/>
    <row r="28" spans="2:7" ht="15.75" customHeight="1" x14ac:dyDescent="0.25"/>
    <row r="29" spans="2:7" ht="15.75" customHeight="1" x14ac:dyDescent="0.25"/>
    <row r="30" spans="2:7" ht="15.75" customHeight="1" x14ac:dyDescent="0.25"/>
    <row r="31" spans="2:7" ht="15.75" customHeight="1" x14ac:dyDescent="0.25"/>
    <row r="32" spans="2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9">
    <mergeCell ref="B10:C10"/>
    <mergeCell ref="A2:G2"/>
    <mergeCell ref="A3:G3"/>
    <mergeCell ref="A6:A7"/>
    <mergeCell ref="C6:C7"/>
    <mergeCell ref="D6:E6"/>
    <mergeCell ref="F6:G6"/>
    <mergeCell ref="B6:B7"/>
    <mergeCell ref="A8:A10"/>
  </mergeCells>
  <pageMargins left="1.1023622047244095" right="0.70866141732283472" top="1.3385826771653544" bottom="0.74803149606299213" header="0" footer="0"/>
  <pageSetup scale="7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J999"/>
  <sheetViews>
    <sheetView showGridLines="0" zoomScale="70" zoomScaleNormal="70" workbookViewId="0">
      <selection activeCell="A8" sqref="A8:A9"/>
    </sheetView>
  </sheetViews>
  <sheetFormatPr baseColWidth="10" defaultColWidth="14.42578125" defaultRowHeight="15" customHeight="1" x14ac:dyDescent="0.25"/>
  <cols>
    <col min="1" max="1" width="17.7109375" customWidth="1"/>
    <col min="2" max="2" width="28.42578125" customWidth="1"/>
    <col min="3" max="3" width="30" customWidth="1"/>
    <col min="4" max="4" width="20.42578125" customWidth="1"/>
    <col min="5" max="5" width="18.85546875" customWidth="1"/>
    <col min="6" max="6" width="21.140625" customWidth="1"/>
    <col min="7" max="7" width="14" customWidth="1"/>
    <col min="8" max="10" width="10.7109375" customWidth="1"/>
  </cols>
  <sheetData>
    <row r="1" spans="1:10" s="262" customFormat="1" ht="15" customHeight="1" x14ac:dyDescent="0.25"/>
    <row r="2" spans="1:10" s="262" customFormat="1" ht="15" customHeight="1" x14ac:dyDescent="0.3">
      <c r="A2" s="372" t="s">
        <v>273</v>
      </c>
      <c r="B2" s="372"/>
      <c r="C2" s="372"/>
      <c r="D2" s="372"/>
      <c r="E2" s="372"/>
      <c r="F2" s="372"/>
      <c r="G2" s="372"/>
    </row>
    <row r="3" spans="1:10" s="262" customFormat="1" ht="15" customHeight="1" x14ac:dyDescent="0.25">
      <c r="A3" s="450" t="s">
        <v>277</v>
      </c>
      <c r="B3" s="450"/>
      <c r="C3" s="450"/>
      <c r="D3" s="450"/>
      <c r="E3" s="450"/>
      <c r="F3" s="450"/>
      <c r="G3" s="450"/>
    </row>
    <row r="5" spans="1:10" ht="15.75" thickBot="1" x14ac:dyDescent="0.3"/>
    <row r="6" spans="1:10" ht="15.75" x14ac:dyDescent="0.25">
      <c r="A6" s="383" t="s">
        <v>0</v>
      </c>
      <c r="B6" s="470" t="s">
        <v>1</v>
      </c>
      <c r="C6" s="456" t="s">
        <v>2</v>
      </c>
      <c r="D6" s="458" t="s">
        <v>3</v>
      </c>
      <c r="E6" s="460"/>
      <c r="F6" s="458" t="s">
        <v>274</v>
      </c>
      <c r="G6" s="459"/>
    </row>
    <row r="7" spans="1:10" ht="32.25" thickBot="1" x14ac:dyDescent="0.3">
      <c r="A7" s="385"/>
      <c r="B7" s="471"/>
      <c r="C7" s="457"/>
      <c r="D7" s="180" t="s">
        <v>5</v>
      </c>
      <c r="E7" s="180" t="s">
        <v>6</v>
      </c>
      <c r="F7" s="180" t="s">
        <v>7</v>
      </c>
      <c r="G7" s="254" t="s">
        <v>8</v>
      </c>
    </row>
    <row r="8" spans="1:10" ht="51" customHeight="1" thickBot="1" x14ac:dyDescent="0.3">
      <c r="A8" s="384" t="s">
        <v>30</v>
      </c>
      <c r="B8" s="330" t="s">
        <v>112</v>
      </c>
      <c r="C8" s="331" t="s">
        <v>113</v>
      </c>
      <c r="D8" s="332">
        <v>69745720</v>
      </c>
      <c r="E8" s="332">
        <v>71259213</v>
      </c>
      <c r="F8" s="333">
        <v>2149118.7200000002</v>
      </c>
      <c r="G8" s="334">
        <f>F8/E8</f>
        <v>3.0159170014970559E-2</v>
      </c>
      <c r="I8" s="99"/>
    </row>
    <row r="9" spans="1:10" ht="24" customHeight="1" thickBot="1" x14ac:dyDescent="0.3">
      <c r="A9" s="385"/>
      <c r="B9" s="370" t="s">
        <v>32</v>
      </c>
      <c r="C9" s="371"/>
      <c r="D9" s="190">
        <f>SUM(D8)</f>
        <v>69745720</v>
      </c>
      <c r="E9" s="190">
        <f>SUM(E8)</f>
        <v>71259213</v>
      </c>
      <c r="F9" s="190">
        <f>SUM(F8)</f>
        <v>2149118.7200000002</v>
      </c>
      <c r="G9" s="175">
        <f>+F9/E9</f>
        <v>3.0159170014970559E-2</v>
      </c>
      <c r="H9" s="20"/>
      <c r="I9" s="20"/>
      <c r="J9" s="20"/>
    </row>
    <row r="10" spans="1:10" x14ac:dyDescent="0.25">
      <c r="A10" s="101" t="s">
        <v>254</v>
      </c>
      <c r="B10" s="102"/>
      <c r="C10" s="2"/>
      <c r="D10" s="11"/>
      <c r="E10" s="11"/>
      <c r="F10" s="18"/>
      <c r="G10" s="19"/>
    </row>
    <row r="11" spans="1:10" ht="15.75" x14ac:dyDescent="0.25">
      <c r="B11" s="1"/>
      <c r="C11" s="2"/>
      <c r="D11" s="21"/>
      <c r="E11" s="21"/>
      <c r="F11" s="16"/>
      <c r="G11" s="13"/>
    </row>
    <row r="12" spans="1:10" x14ac:dyDescent="0.25">
      <c r="B12" s="1"/>
      <c r="C12" s="2"/>
      <c r="D12" s="22"/>
      <c r="E12" s="22"/>
      <c r="F12" s="2"/>
      <c r="G12" s="6"/>
    </row>
    <row r="13" spans="1:10" x14ac:dyDescent="0.25">
      <c r="B13" s="1"/>
      <c r="C13" s="2"/>
      <c r="D13" s="22"/>
      <c r="E13" s="22"/>
      <c r="F13" s="2"/>
      <c r="G13" s="6"/>
    </row>
    <row r="14" spans="1:10" x14ac:dyDescent="0.25">
      <c r="B14" s="1"/>
      <c r="C14" s="2"/>
      <c r="D14" s="22"/>
      <c r="E14" s="22"/>
      <c r="F14" s="2"/>
      <c r="G14" s="6"/>
    </row>
    <row r="15" spans="1:10" x14ac:dyDescent="0.25">
      <c r="B15" s="1"/>
      <c r="C15" s="2"/>
      <c r="D15" s="11"/>
      <c r="E15" s="11"/>
      <c r="G15" s="8"/>
    </row>
    <row r="16" spans="1:10" x14ac:dyDescent="0.25">
      <c r="B16" s="1"/>
      <c r="C16" s="2"/>
      <c r="D16" s="11"/>
      <c r="E16" s="11"/>
      <c r="G16" s="8"/>
    </row>
    <row r="17" spans="2:7" x14ac:dyDescent="0.25">
      <c r="B17" s="1"/>
      <c r="C17" s="2"/>
      <c r="D17" s="11"/>
      <c r="E17" s="11"/>
      <c r="G17" s="8"/>
    </row>
    <row r="18" spans="2:7" x14ac:dyDescent="0.25">
      <c r="B18" s="1"/>
      <c r="C18" s="2"/>
      <c r="D18" s="11"/>
      <c r="E18" s="11"/>
      <c r="G18" s="8"/>
    </row>
    <row r="19" spans="2:7" x14ac:dyDescent="0.25">
      <c r="B19" s="1"/>
      <c r="C19" s="2"/>
      <c r="D19" s="11"/>
      <c r="E19" s="11"/>
      <c r="G19" s="8"/>
    </row>
    <row r="20" spans="2:7" ht="15.75" customHeight="1" x14ac:dyDescent="0.25">
      <c r="B20" s="1"/>
      <c r="C20" s="2"/>
      <c r="D20" s="11"/>
      <c r="E20" s="11"/>
      <c r="G20" s="8"/>
    </row>
    <row r="21" spans="2:7" ht="15.75" customHeight="1" x14ac:dyDescent="0.25"/>
    <row r="22" spans="2:7" ht="15.75" customHeight="1" x14ac:dyDescent="0.25"/>
    <row r="23" spans="2:7" ht="15.75" customHeight="1" x14ac:dyDescent="0.25"/>
    <row r="24" spans="2:7" ht="15.75" customHeight="1" x14ac:dyDescent="0.25"/>
    <row r="25" spans="2:7" ht="15.75" customHeight="1" x14ac:dyDescent="0.25"/>
    <row r="26" spans="2:7" ht="15.75" customHeight="1" x14ac:dyDescent="0.25"/>
    <row r="27" spans="2:7" ht="15.75" customHeight="1" x14ac:dyDescent="0.25"/>
    <row r="28" spans="2:7" ht="15.75" customHeight="1" x14ac:dyDescent="0.25"/>
    <row r="29" spans="2:7" ht="15.75" customHeight="1" x14ac:dyDescent="0.25"/>
    <row r="30" spans="2:7" ht="15.75" customHeight="1" x14ac:dyDescent="0.25"/>
    <row r="31" spans="2:7" ht="15.75" customHeight="1" x14ac:dyDescent="0.25"/>
    <row r="32" spans="2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9">
    <mergeCell ref="B9:C9"/>
    <mergeCell ref="A2:G2"/>
    <mergeCell ref="A3:G3"/>
    <mergeCell ref="F6:G6"/>
    <mergeCell ref="D6:E6"/>
    <mergeCell ref="A6:A7"/>
    <mergeCell ref="B6:B7"/>
    <mergeCell ref="C6:C7"/>
    <mergeCell ref="A8:A9"/>
  </mergeCells>
  <pageMargins left="0.70866141732283472" right="0.70866141732283472" top="1.3385826771653544" bottom="0.74803149606299213" header="0" footer="0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N822"/>
  <sheetViews>
    <sheetView showGridLines="0" zoomScale="70" zoomScaleNormal="70" workbookViewId="0">
      <selection activeCell="A8" sqref="A8:A27"/>
    </sheetView>
  </sheetViews>
  <sheetFormatPr baseColWidth="10" defaultColWidth="14.42578125" defaultRowHeight="15" customHeight="1" x14ac:dyDescent="0.25"/>
  <cols>
    <col min="1" max="1" width="12.140625" customWidth="1"/>
    <col min="2" max="2" width="27" bestFit="1" customWidth="1"/>
    <col min="3" max="3" width="58.85546875" customWidth="1"/>
    <col min="4" max="5" width="20.28515625" style="5" bestFit="1" customWidth="1"/>
    <col min="6" max="6" width="25" style="151" customWidth="1"/>
    <col min="7" max="7" width="15.140625" style="5" customWidth="1"/>
    <col min="8" max="8" width="22.85546875" customWidth="1"/>
    <col min="9" max="14" width="10.7109375" customWidth="1"/>
  </cols>
  <sheetData>
    <row r="1" spans="1:14" s="99" customFormat="1" ht="15" customHeight="1" x14ac:dyDescent="0.25">
      <c r="D1" s="5"/>
      <c r="E1" s="5"/>
      <c r="F1" s="151"/>
      <c r="G1" s="5"/>
    </row>
    <row r="2" spans="1:14" s="99" customFormat="1" ht="15" customHeight="1" x14ac:dyDescent="0.3">
      <c r="A2" s="372" t="s">
        <v>273</v>
      </c>
      <c r="B2" s="372"/>
      <c r="C2" s="372"/>
      <c r="D2" s="372"/>
      <c r="E2" s="372"/>
      <c r="F2" s="372"/>
      <c r="G2" s="372"/>
    </row>
    <row r="3" spans="1:14" s="99" customFormat="1" ht="15" customHeight="1" x14ac:dyDescent="0.25">
      <c r="A3" s="373" t="s">
        <v>277</v>
      </c>
      <c r="B3" s="373"/>
      <c r="C3" s="373"/>
      <c r="D3" s="373"/>
      <c r="E3" s="373"/>
      <c r="F3" s="373"/>
      <c r="G3" s="373"/>
    </row>
    <row r="4" spans="1:14" s="99" customFormat="1" ht="15" customHeight="1" x14ac:dyDescent="0.25"/>
    <row r="5" spans="1:14" ht="15.75" thickBot="1" x14ac:dyDescent="0.3">
      <c r="H5" s="4"/>
    </row>
    <row r="6" spans="1:14" ht="15.75" x14ac:dyDescent="0.25">
      <c r="A6" s="374" t="s">
        <v>0</v>
      </c>
      <c r="B6" s="376" t="s">
        <v>1</v>
      </c>
      <c r="C6" s="378" t="s">
        <v>2</v>
      </c>
      <c r="D6" s="380" t="s">
        <v>3</v>
      </c>
      <c r="E6" s="382"/>
      <c r="F6" s="380" t="s">
        <v>274</v>
      </c>
      <c r="G6" s="381"/>
      <c r="H6" s="4"/>
    </row>
    <row r="7" spans="1:14" ht="32.25" thickBot="1" x14ac:dyDescent="0.3">
      <c r="A7" s="375"/>
      <c r="B7" s="377"/>
      <c r="C7" s="379"/>
      <c r="D7" s="180" t="s">
        <v>5</v>
      </c>
      <c r="E7" s="180" t="s">
        <v>6</v>
      </c>
      <c r="F7" s="186" t="s">
        <v>7</v>
      </c>
      <c r="G7" s="181" t="s">
        <v>8</v>
      </c>
      <c r="H7" s="4"/>
    </row>
    <row r="8" spans="1:14" ht="29.25" customHeight="1" x14ac:dyDescent="0.25">
      <c r="A8" s="383" t="s">
        <v>12</v>
      </c>
      <c r="B8" s="195" t="s">
        <v>13</v>
      </c>
      <c r="C8" s="182" t="s">
        <v>200</v>
      </c>
      <c r="D8" s="183">
        <v>241564178</v>
      </c>
      <c r="E8" s="184">
        <v>250910982</v>
      </c>
      <c r="F8" s="185">
        <v>96046165.629999995</v>
      </c>
      <c r="G8" s="192">
        <f t="shared" ref="G8:G26" si="0">F8/E8</f>
        <v>0.38278980403496249</v>
      </c>
      <c r="H8" s="4"/>
    </row>
    <row r="9" spans="1:14" ht="23.25" customHeight="1" x14ac:dyDescent="0.25">
      <c r="A9" s="384"/>
      <c r="B9" s="176" t="s">
        <v>18</v>
      </c>
      <c r="C9" s="104" t="s">
        <v>199</v>
      </c>
      <c r="D9" s="153">
        <v>51799897</v>
      </c>
      <c r="E9" s="154">
        <v>50715728</v>
      </c>
      <c r="F9" s="155">
        <v>19400283.829999998</v>
      </c>
      <c r="G9" s="193">
        <f t="shared" si="0"/>
        <v>0.38252992897982258</v>
      </c>
      <c r="H9" s="4"/>
      <c r="I9" s="4"/>
      <c r="J9" s="4"/>
      <c r="K9" s="4"/>
      <c r="L9" s="4"/>
      <c r="M9" s="4"/>
      <c r="N9" s="4"/>
    </row>
    <row r="10" spans="1:14" ht="24.75" customHeight="1" x14ac:dyDescent="0.25">
      <c r="A10" s="384"/>
      <c r="B10" s="176" t="s">
        <v>31</v>
      </c>
      <c r="C10" s="104" t="s">
        <v>201</v>
      </c>
      <c r="D10" s="153">
        <v>27781798</v>
      </c>
      <c r="E10" s="154">
        <v>32748715</v>
      </c>
      <c r="F10" s="155">
        <v>12852643.550000001</v>
      </c>
      <c r="G10" s="193">
        <f t="shared" si="0"/>
        <v>0.39246253020920058</v>
      </c>
      <c r="H10" s="4"/>
      <c r="I10" s="4"/>
      <c r="J10" s="4"/>
      <c r="K10" s="4"/>
      <c r="L10" s="4"/>
      <c r="M10" s="4"/>
      <c r="N10" s="4"/>
    </row>
    <row r="11" spans="1:14" ht="25.5" customHeight="1" x14ac:dyDescent="0.25">
      <c r="A11" s="384"/>
      <c r="B11" s="196" t="s">
        <v>33</v>
      </c>
      <c r="C11" s="104" t="s">
        <v>116</v>
      </c>
      <c r="D11" s="153">
        <v>58804149</v>
      </c>
      <c r="E11" s="154">
        <v>55813130</v>
      </c>
      <c r="F11" s="155">
        <v>22893065.449999999</v>
      </c>
      <c r="G11" s="193">
        <f t="shared" si="0"/>
        <v>0.41017347441363705</v>
      </c>
      <c r="H11" s="4"/>
    </row>
    <row r="12" spans="1:14" ht="37.5" customHeight="1" x14ac:dyDescent="0.25">
      <c r="A12" s="384"/>
      <c r="B12" s="196" t="s">
        <v>34</v>
      </c>
      <c r="C12" s="104" t="s">
        <v>203</v>
      </c>
      <c r="D12" s="153">
        <v>53103374</v>
      </c>
      <c r="E12" s="154">
        <v>50074856</v>
      </c>
      <c r="F12" s="155">
        <v>19875231.960000001</v>
      </c>
      <c r="G12" s="193">
        <f t="shared" si="0"/>
        <v>0.39691041667698457</v>
      </c>
      <c r="H12" s="4"/>
    </row>
    <row r="13" spans="1:14" ht="31.5" x14ac:dyDescent="0.25">
      <c r="A13" s="384"/>
      <c r="B13" s="176" t="s">
        <v>37</v>
      </c>
      <c r="C13" s="105" t="s">
        <v>202</v>
      </c>
      <c r="D13" s="153">
        <v>23338339</v>
      </c>
      <c r="E13" s="154">
        <v>21791143</v>
      </c>
      <c r="F13" s="155">
        <v>7306464.9299999997</v>
      </c>
      <c r="G13" s="193">
        <f t="shared" si="0"/>
        <v>0.33529516694007283</v>
      </c>
      <c r="H13" s="2"/>
      <c r="I13" s="2"/>
      <c r="J13" s="2"/>
      <c r="K13" s="2"/>
      <c r="L13" s="2"/>
      <c r="M13" s="2"/>
      <c r="N13" s="2"/>
    </row>
    <row r="14" spans="1:14" ht="35.25" customHeight="1" x14ac:dyDescent="0.25">
      <c r="A14" s="384"/>
      <c r="B14" s="176" t="s">
        <v>38</v>
      </c>
      <c r="C14" s="104" t="s">
        <v>204</v>
      </c>
      <c r="D14" s="153">
        <v>10200895</v>
      </c>
      <c r="E14" s="154">
        <v>9047777</v>
      </c>
      <c r="F14" s="155">
        <v>3263141.25</v>
      </c>
      <c r="G14" s="193">
        <f t="shared" si="0"/>
        <v>0.36065668395673323</v>
      </c>
      <c r="H14" s="2"/>
      <c r="I14" s="2"/>
      <c r="J14" s="2"/>
      <c r="K14" s="2"/>
      <c r="L14" s="2"/>
      <c r="M14" s="2"/>
      <c r="N14" s="2"/>
    </row>
    <row r="15" spans="1:14" ht="26.25" customHeight="1" x14ac:dyDescent="0.25">
      <c r="A15" s="384"/>
      <c r="B15" s="176" t="s">
        <v>39</v>
      </c>
      <c r="C15" s="104" t="s">
        <v>117</v>
      </c>
      <c r="D15" s="153">
        <v>16624792</v>
      </c>
      <c r="E15" s="153">
        <v>21650922</v>
      </c>
      <c r="F15" s="156">
        <v>7327220.54</v>
      </c>
      <c r="G15" s="193">
        <f t="shared" si="0"/>
        <v>0.33842533541989572</v>
      </c>
      <c r="H15" s="4"/>
    </row>
    <row r="16" spans="1:14" ht="33.75" customHeight="1" x14ac:dyDescent="0.25">
      <c r="A16" s="384"/>
      <c r="B16" s="176" t="s">
        <v>40</v>
      </c>
      <c r="C16" s="104" t="s">
        <v>205</v>
      </c>
      <c r="D16" s="153">
        <v>35067968</v>
      </c>
      <c r="E16" s="154">
        <v>34384378</v>
      </c>
      <c r="F16" s="155">
        <v>10844157.84</v>
      </c>
      <c r="G16" s="193">
        <f t="shared" si="0"/>
        <v>0.3153803695387481</v>
      </c>
      <c r="H16" s="4"/>
    </row>
    <row r="17" spans="1:14" ht="35.25" customHeight="1" x14ac:dyDescent="0.25">
      <c r="A17" s="384"/>
      <c r="B17" s="176" t="s">
        <v>41</v>
      </c>
      <c r="C17" s="104" t="s">
        <v>206</v>
      </c>
      <c r="D17" s="153">
        <v>27233808</v>
      </c>
      <c r="E17" s="154">
        <v>26212962</v>
      </c>
      <c r="F17" s="155">
        <v>8057503.0499999998</v>
      </c>
      <c r="G17" s="193">
        <f t="shared" si="0"/>
        <v>0.30738621030313168</v>
      </c>
      <c r="H17" s="4"/>
    </row>
    <row r="18" spans="1:14" s="32" customFormat="1" ht="31.5" x14ac:dyDescent="0.25">
      <c r="A18" s="384"/>
      <c r="B18" s="177" t="s">
        <v>119</v>
      </c>
      <c r="C18" s="114" t="s">
        <v>209</v>
      </c>
      <c r="D18" s="153">
        <v>133103</v>
      </c>
      <c r="E18" s="154">
        <v>3576</v>
      </c>
      <c r="F18" s="155">
        <v>0</v>
      </c>
      <c r="G18" s="193">
        <f t="shared" si="0"/>
        <v>0</v>
      </c>
      <c r="H18" s="4"/>
    </row>
    <row r="19" spans="1:14" ht="31.5" x14ac:dyDescent="0.25">
      <c r="A19" s="384"/>
      <c r="B19" s="176" t="s">
        <v>42</v>
      </c>
      <c r="C19" s="104" t="s">
        <v>211</v>
      </c>
      <c r="D19" s="153">
        <v>17261854</v>
      </c>
      <c r="E19" s="154">
        <v>18092760</v>
      </c>
      <c r="F19" s="155">
        <v>5585514.1299999999</v>
      </c>
      <c r="G19" s="193">
        <f t="shared" si="0"/>
        <v>0.30871542705479982</v>
      </c>
      <c r="H19" s="4"/>
    </row>
    <row r="20" spans="1:14" ht="37.5" customHeight="1" x14ac:dyDescent="0.25">
      <c r="A20" s="384"/>
      <c r="B20" s="176" t="s">
        <v>43</v>
      </c>
      <c r="C20" s="104" t="s">
        <v>210</v>
      </c>
      <c r="D20" s="153">
        <v>135709</v>
      </c>
      <c r="E20" s="154">
        <v>255709</v>
      </c>
      <c r="F20" s="155">
        <v>37313.75</v>
      </c>
      <c r="G20" s="193">
        <f t="shared" si="0"/>
        <v>0.14592270901689031</v>
      </c>
      <c r="H20" s="4"/>
    </row>
    <row r="21" spans="1:14" s="24" customFormat="1" ht="28.5" customHeight="1" x14ac:dyDescent="0.25">
      <c r="A21" s="384"/>
      <c r="B21" s="177" t="s">
        <v>115</v>
      </c>
      <c r="C21" s="114" t="s">
        <v>118</v>
      </c>
      <c r="D21" s="153">
        <v>169769</v>
      </c>
      <c r="E21" s="154">
        <v>46931</v>
      </c>
      <c r="F21" s="155">
        <v>9281</v>
      </c>
      <c r="G21" s="193">
        <f t="shared" si="0"/>
        <v>0.19775841128465194</v>
      </c>
      <c r="H21" s="4"/>
    </row>
    <row r="22" spans="1:14" ht="27.75" customHeight="1" x14ac:dyDescent="0.25">
      <c r="A22" s="384"/>
      <c r="B22" s="176" t="s">
        <v>65</v>
      </c>
      <c r="C22" s="105" t="s">
        <v>207</v>
      </c>
      <c r="D22" s="153">
        <v>160237874</v>
      </c>
      <c r="E22" s="154">
        <v>178706822</v>
      </c>
      <c r="F22" s="155">
        <v>62517411.460000001</v>
      </c>
      <c r="G22" s="193">
        <f t="shared" si="0"/>
        <v>0.34983226023682523</v>
      </c>
      <c r="H22" s="4"/>
      <c r="I22" s="4"/>
      <c r="J22" s="4"/>
      <c r="K22" s="4"/>
      <c r="L22" s="4"/>
      <c r="M22" s="4"/>
      <c r="N22" s="4"/>
    </row>
    <row r="23" spans="1:14" ht="36" customHeight="1" x14ac:dyDescent="0.25">
      <c r="A23" s="384"/>
      <c r="B23" s="176" t="s">
        <v>67</v>
      </c>
      <c r="C23" s="105" t="s">
        <v>208</v>
      </c>
      <c r="D23" s="153">
        <v>164078214</v>
      </c>
      <c r="E23" s="154">
        <v>165947267</v>
      </c>
      <c r="F23" s="155">
        <v>49800897.979999997</v>
      </c>
      <c r="G23" s="193">
        <f t="shared" si="0"/>
        <v>0.30010074212309862</v>
      </c>
      <c r="H23" s="4"/>
      <c r="I23" s="4"/>
      <c r="J23" s="4"/>
      <c r="K23" s="4"/>
      <c r="L23" s="4"/>
      <c r="M23" s="4"/>
      <c r="N23" s="4"/>
    </row>
    <row r="24" spans="1:14" ht="24" customHeight="1" x14ac:dyDescent="0.25">
      <c r="A24" s="384"/>
      <c r="B24" s="176" t="s">
        <v>68</v>
      </c>
      <c r="C24" s="103" t="s">
        <v>212</v>
      </c>
      <c r="D24" s="153">
        <v>67161004</v>
      </c>
      <c r="E24" s="154">
        <v>64591930</v>
      </c>
      <c r="F24" s="155">
        <v>21218877.98</v>
      </c>
      <c r="G24" s="193">
        <f t="shared" si="0"/>
        <v>0.32850664130952584</v>
      </c>
      <c r="H24" s="4"/>
      <c r="I24" s="4"/>
      <c r="J24" s="4"/>
      <c r="K24" s="4"/>
      <c r="L24" s="4"/>
      <c r="M24" s="4"/>
      <c r="N24" s="4"/>
    </row>
    <row r="25" spans="1:14" ht="26.25" customHeight="1" x14ac:dyDescent="0.25">
      <c r="A25" s="384"/>
      <c r="B25" s="176" t="s">
        <v>69</v>
      </c>
      <c r="C25" s="104" t="s">
        <v>213</v>
      </c>
      <c r="D25" s="153">
        <v>74263336</v>
      </c>
      <c r="E25" s="154">
        <v>55502863</v>
      </c>
      <c r="F25" s="155">
        <v>10964733.890000001</v>
      </c>
      <c r="G25" s="193">
        <f t="shared" si="0"/>
        <v>0.19755258192717015</v>
      </c>
      <c r="H25" s="4"/>
      <c r="I25" s="4"/>
      <c r="J25" s="4"/>
      <c r="K25" s="4"/>
      <c r="L25" s="4"/>
      <c r="M25" s="4"/>
      <c r="N25" s="4"/>
    </row>
    <row r="26" spans="1:14" ht="42.75" customHeight="1" thickBot="1" x14ac:dyDescent="0.3">
      <c r="A26" s="384"/>
      <c r="B26" s="178" t="s">
        <v>70</v>
      </c>
      <c r="C26" s="106" t="s">
        <v>214</v>
      </c>
      <c r="D26" s="187">
        <v>156410</v>
      </c>
      <c r="E26" s="188">
        <v>156410</v>
      </c>
      <c r="F26" s="189">
        <v>115111</v>
      </c>
      <c r="G26" s="194">
        <f t="shared" si="0"/>
        <v>0.73595678025701683</v>
      </c>
      <c r="H26" s="4"/>
      <c r="I26" s="4"/>
      <c r="J26" s="4"/>
      <c r="K26" s="4"/>
      <c r="L26" s="4"/>
      <c r="M26" s="4"/>
      <c r="N26" s="4"/>
    </row>
    <row r="27" spans="1:14" ht="18.75" customHeight="1" thickBot="1" x14ac:dyDescent="0.3">
      <c r="A27" s="385"/>
      <c r="B27" s="370" t="s">
        <v>32</v>
      </c>
      <c r="C27" s="371"/>
      <c r="D27" s="190">
        <f>SUM(D8:D26)</f>
        <v>1029116471</v>
      </c>
      <c r="E27" s="190">
        <f>SUM(E8:E26)</f>
        <v>1036654861</v>
      </c>
      <c r="F27" s="191">
        <f>SUM(F8:F26)</f>
        <v>358115019.22000003</v>
      </c>
      <c r="G27" s="175">
        <f>+F27/E27</f>
        <v>0.34545250564353458</v>
      </c>
      <c r="H27" s="4"/>
    </row>
    <row r="28" spans="1:14" ht="15.75" customHeight="1" x14ac:dyDescent="0.25">
      <c r="A28" s="101" t="s">
        <v>254</v>
      </c>
      <c r="B28" s="102"/>
      <c r="C28" s="110"/>
      <c r="D28" s="116"/>
      <c r="E28" s="116"/>
      <c r="F28" s="152"/>
      <c r="G28" s="115"/>
      <c r="H28" s="4"/>
    </row>
    <row r="29" spans="1:14" ht="15.75" customHeight="1" x14ac:dyDescent="0.25"/>
    <row r="30" spans="1:14" ht="15.75" customHeight="1" x14ac:dyDescent="0.25">
      <c r="D30" s="157"/>
    </row>
    <row r="31" spans="1:14" ht="15.75" customHeight="1" x14ac:dyDescent="0.25">
      <c r="D31" s="157"/>
    </row>
    <row r="32" spans="1:14" ht="15.75" customHeight="1" x14ac:dyDescent="0.25">
      <c r="D32" s="157"/>
      <c r="F32" s="158"/>
      <c r="G32" s="150"/>
    </row>
    <row r="33" spans="4:7" ht="15.75" customHeight="1" x14ac:dyDescent="0.25">
      <c r="D33" s="157"/>
      <c r="F33" s="158"/>
      <c r="G33" s="150"/>
    </row>
    <row r="34" spans="4:7" ht="15.75" customHeight="1" x14ac:dyDescent="0.25">
      <c r="D34" s="157"/>
      <c r="F34" s="158"/>
      <c r="G34" s="150"/>
    </row>
    <row r="35" spans="4:7" ht="15.75" customHeight="1" x14ac:dyDescent="0.25">
      <c r="D35" s="157"/>
      <c r="F35" s="158"/>
      <c r="G35" s="150"/>
    </row>
    <row r="36" spans="4:7" ht="15.75" customHeight="1" x14ac:dyDescent="0.25">
      <c r="D36" s="157"/>
      <c r="F36" s="158"/>
      <c r="G36" s="150"/>
    </row>
    <row r="37" spans="4:7" ht="15.75" customHeight="1" x14ac:dyDescent="0.25">
      <c r="F37" s="158"/>
      <c r="G37" s="150"/>
    </row>
    <row r="38" spans="4:7" ht="15.75" customHeight="1" x14ac:dyDescent="0.25">
      <c r="F38" s="158"/>
      <c r="G38" s="150"/>
    </row>
    <row r="39" spans="4:7" ht="15.75" customHeight="1" x14ac:dyDescent="0.25">
      <c r="F39" s="158"/>
      <c r="G39" s="150"/>
    </row>
    <row r="40" spans="4:7" ht="15.75" customHeight="1" x14ac:dyDescent="0.25">
      <c r="F40" s="158"/>
      <c r="G40" s="150"/>
    </row>
    <row r="41" spans="4:7" ht="15.75" customHeight="1" x14ac:dyDescent="0.25">
      <c r="F41" s="158"/>
      <c r="G41" s="150"/>
    </row>
    <row r="42" spans="4:7" ht="15.75" customHeight="1" x14ac:dyDescent="0.25">
      <c r="F42" s="158"/>
      <c r="G42" s="150"/>
    </row>
    <row r="43" spans="4:7" ht="15.75" customHeight="1" x14ac:dyDescent="0.25">
      <c r="F43" s="158"/>
    </row>
    <row r="44" spans="4:7" ht="15.75" customHeight="1" x14ac:dyDescent="0.25">
      <c r="F44" s="158"/>
    </row>
    <row r="45" spans="4:7" ht="15.75" customHeight="1" x14ac:dyDescent="0.25">
      <c r="F45" s="158"/>
    </row>
    <row r="46" spans="4:7" ht="15.75" customHeight="1" x14ac:dyDescent="0.25">
      <c r="F46" s="158"/>
    </row>
    <row r="47" spans="4:7" ht="15.75" customHeight="1" x14ac:dyDescent="0.25">
      <c r="F47" s="158"/>
    </row>
    <row r="48" spans="4:7" ht="15.75" customHeight="1" x14ac:dyDescent="0.25">
      <c r="F48" s="158"/>
    </row>
    <row r="49" spans="6:6" ht="15.75" customHeight="1" x14ac:dyDescent="0.25">
      <c r="F49" s="158"/>
    </row>
    <row r="50" spans="6:6" ht="15.75" customHeight="1" x14ac:dyDescent="0.25">
      <c r="F50" s="158"/>
    </row>
    <row r="51" spans="6:6" ht="15.75" customHeight="1" x14ac:dyDescent="0.25">
      <c r="F51" s="158"/>
    </row>
    <row r="52" spans="6:6" ht="15.75" customHeight="1" x14ac:dyDescent="0.25">
      <c r="F52" s="158">
        <v>2706694.86</v>
      </c>
    </row>
    <row r="53" spans="6:6" ht="15.75" customHeight="1" x14ac:dyDescent="0.25"/>
    <row r="54" spans="6:6" ht="15.75" customHeight="1" x14ac:dyDescent="0.25"/>
    <row r="55" spans="6:6" ht="15.75" customHeight="1" x14ac:dyDescent="0.25"/>
    <row r="56" spans="6:6" ht="15.75" customHeight="1" x14ac:dyDescent="0.25"/>
    <row r="57" spans="6:6" ht="15.75" customHeight="1" x14ac:dyDescent="0.25"/>
    <row r="58" spans="6:6" ht="15.75" customHeight="1" x14ac:dyDescent="0.25"/>
    <row r="59" spans="6:6" ht="15.75" customHeight="1" x14ac:dyDescent="0.25"/>
    <row r="60" spans="6:6" ht="15.75" customHeight="1" x14ac:dyDescent="0.25"/>
    <row r="61" spans="6:6" ht="15.75" customHeight="1" x14ac:dyDescent="0.25"/>
    <row r="62" spans="6:6" ht="15.75" customHeight="1" x14ac:dyDescent="0.25"/>
    <row r="63" spans="6:6" ht="15.75" customHeight="1" x14ac:dyDescent="0.25"/>
    <row r="64" spans="6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</sheetData>
  <mergeCells count="9">
    <mergeCell ref="B27:C27"/>
    <mergeCell ref="A2:G2"/>
    <mergeCell ref="A3:G3"/>
    <mergeCell ref="A6:A7"/>
    <mergeCell ref="B6:B7"/>
    <mergeCell ref="C6:C7"/>
    <mergeCell ref="F6:G6"/>
    <mergeCell ref="D6:E6"/>
    <mergeCell ref="A8:A27"/>
  </mergeCells>
  <pageMargins left="0.62992125984251968" right="0.23622047244094491" top="0.55118110236220474" bottom="0.74803149606299213" header="0.31496062992125984" footer="0.31496062992125984"/>
  <pageSetup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Q1000"/>
  <sheetViews>
    <sheetView showGridLines="0" zoomScale="70" zoomScaleNormal="70" workbookViewId="0">
      <selection activeCell="A8" sqref="A8:A10"/>
    </sheetView>
  </sheetViews>
  <sheetFormatPr baseColWidth="10" defaultColWidth="14.42578125" defaultRowHeight="15" customHeight="1" x14ac:dyDescent="0.25"/>
  <cols>
    <col min="1" max="1" width="10.7109375" customWidth="1"/>
    <col min="2" max="2" width="30.85546875" customWidth="1"/>
    <col min="3" max="3" width="41.5703125" customWidth="1"/>
    <col min="4" max="4" width="17" customWidth="1"/>
    <col min="5" max="5" width="18.42578125" customWidth="1"/>
    <col min="6" max="6" width="19.85546875" customWidth="1"/>
    <col min="7" max="7" width="12.7109375" style="5" customWidth="1"/>
    <col min="8" max="8" width="15.28515625" customWidth="1"/>
    <col min="9" max="17" width="10.7109375" customWidth="1"/>
  </cols>
  <sheetData>
    <row r="1" spans="1:17" s="99" customFormat="1" ht="15" customHeight="1" x14ac:dyDescent="0.25">
      <c r="G1" s="5"/>
    </row>
    <row r="2" spans="1:17" s="99" customFormat="1" ht="15" customHeight="1" x14ac:dyDescent="0.25">
      <c r="G2" s="5"/>
    </row>
    <row r="3" spans="1:17" s="99" customFormat="1" ht="15" customHeight="1" x14ac:dyDescent="0.3">
      <c r="A3" s="372" t="s">
        <v>273</v>
      </c>
      <c r="B3" s="372"/>
      <c r="C3" s="372"/>
      <c r="D3" s="372"/>
      <c r="E3" s="372"/>
      <c r="F3" s="372"/>
      <c r="G3" s="372"/>
    </row>
    <row r="4" spans="1:17" s="99" customFormat="1" ht="15" customHeight="1" x14ac:dyDescent="0.25">
      <c r="A4" s="373" t="s">
        <v>277</v>
      </c>
      <c r="B4" s="373"/>
      <c r="C4" s="373"/>
      <c r="D4" s="373"/>
      <c r="E4" s="373"/>
      <c r="F4" s="373"/>
      <c r="G4" s="373"/>
    </row>
    <row r="5" spans="1:17" ht="15.75" thickBot="1" x14ac:dyDescent="0.3">
      <c r="H5" s="4"/>
      <c r="I5" s="4"/>
    </row>
    <row r="6" spans="1:17" ht="24" customHeight="1" x14ac:dyDescent="0.25">
      <c r="A6" s="374" t="s">
        <v>0</v>
      </c>
      <c r="B6" s="376" t="s">
        <v>1</v>
      </c>
      <c r="C6" s="378" t="s">
        <v>2</v>
      </c>
      <c r="D6" s="380" t="s">
        <v>3</v>
      </c>
      <c r="E6" s="388"/>
      <c r="F6" s="380" t="s">
        <v>274</v>
      </c>
      <c r="G6" s="381"/>
      <c r="H6" s="4"/>
      <c r="I6" s="4"/>
    </row>
    <row r="7" spans="1:17" ht="30" customHeight="1" thickBot="1" x14ac:dyDescent="0.3">
      <c r="A7" s="375"/>
      <c r="B7" s="377"/>
      <c r="C7" s="379"/>
      <c r="D7" s="180" t="s">
        <v>5</v>
      </c>
      <c r="E7" s="180" t="s">
        <v>6</v>
      </c>
      <c r="F7" s="180" t="s">
        <v>4</v>
      </c>
      <c r="G7" s="181" t="s">
        <v>8</v>
      </c>
      <c r="H7" s="4"/>
      <c r="I7" s="4"/>
    </row>
    <row r="8" spans="1:17" ht="48.75" customHeight="1" x14ac:dyDescent="0.25">
      <c r="A8" s="383" t="s">
        <v>19</v>
      </c>
      <c r="B8" s="263" t="s">
        <v>261</v>
      </c>
      <c r="C8" s="217" t="s">
        <v>262</v>
      </c>
      <c r="D8" s="209">
        <v>500000</v>
      </c>
      <c r="E8" s="183">
        <v>500000</v>
      </c>
      <c r="F8" s="209">
        <v>45000</v>
      </c>
      <c r="G8" s="192">
        <f>F8/E8</f>
        <v>0.09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82" customFormat="1" ht="39" customHeight="1" thickBot="1" x14ac:dyDescent="0.3">
      <c r="A9" s="384"/>
      <c r="B9" s="264" t="s">
        <v>35</v>
      </c>
      <c r="C9" s="265" t="s">
        <v>36</v>
      </c>
      <c r="D9" s="213">
        <v>974340</v>
      </c>
      <c r="E9" s="213">
        <v>974340</v>
      </c>
      <c r="F9" s="213">
        <v>197677.37</v>
      </c>
      <c r="G9" s="194">
        <f>+F9/E9</f>
        <v>0.20288335693905618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6.5" thickBot="1" x14ac:dyDescent="0.3">
      <c r="A10" s="385"/>
      <c r="B10" s="386" t="s">
        <v>32</v>
      </c>
      <c r="C10" s="387"/>
      <c r="D10" s="190">
        <f>SUM(D8:D9)</f>
        <v>1474340</v>
      </c>
      <c r="E10" s="190">
        <f>SUM(E8:E9)</f>
        <v>1474340</v>
      </c>
      <c r="F10" s="190">
        <f>SUM(F8:F9)</f>
        <v>242677.37</v>
      </c>
      <c r="G10" s="175">
        <f>F10/E10</f>
        <v>0.16460068233921618</v>
      </c>
      <c r="H10" s="4"/>
      <c r="I10" s="4"/>
    </row>
    <row r="11" spans="1:17" x14ac:dyDescent="0.25">
      <c r="A11" s="101" t="s">
        <v>254</v>
      </c>
      <c r="B11" s="102"/>
      <c r="C11" s="2"/>
      <c r="D11" s="3"/>
      <c r="E11" s="3"/>
      <c r="F11" s="3"/>
      <c r="G11" s="54"/>
      <c r="H11" s="4"/>
      <c r="I11" s="4"/>
    </row>
    <row r="12" spans="1:17" x14ac:dyDescent="0.25">
      <c r="B12" s="1"/>
      <c r="C12" s="2"/>
      <c r="D12" s="3"/>
      <c r="E12" s="3"/>
      <c r="F12" s="3"/>
      <c r="G12" s="54"/>
      <c r="H12" s="4"/>
      <c r="I12" s="4"/>
    </row>
    <row r="13" spans="1:17" x14ac:dyDescent="0.25">
      <c r="B13" s="1"/>
      <c r="C13" s="2"/>
      <c r="D13" s="3"/>
      <c r="E13" s="3"/>
      <c r="H13" s="4"/>
      <c r="I13" s="4"/>
    </row>
    <row r="14" spans="1:17" x14ac:dyDescent="0.25">
      <c r="B14" s="1"/>
      <c r="C14" s="2"/>
      <c r="D14" s="3"/>
      <c r="E14" s="3"/>
      <c r="H14" s="4"/>
      <c r="I14" s="4"/>
    </row>
    <row r="15" spans="1:17" x14ac:dyDescent="0.25">
      <c r="B15" s="1"/>
      <c r="C15" s="2"/>
      <c r="D15" s="3"/>
      <c r="E15" s="3"/>
      <c r="H15" s="4"/>
      <c r="I15" s="4"/>
    </row>
    <row r="16" spans="1:17" x14ac:dyDescent="0.25">
      <c r="B16" s="1"/>
      <c r="C16" s="2"/>
      <c r="D16" s="3"/>
      <c r="E16" s="3"/>
      <c r="H16" s="4"/>
      <c r="I16" s="4"/>
    </row>
    <row r="17" spans="2:9" x14ac:dyDescent="0.25">
      <c r="B17" s="1"/>
      <c r="C17" s="2"/>
      <c r="D17" s="3"/>
      <c r="E17" s="3"/>
      <c r="H17" s="4"/>
      <c r="I17" s="4"/>
    </row>
    <row r="18" spans="2:9" x14ac:dyDescent="0.25">
      <c r="B18" s="1"/>
      <c r="C18" s="2"/>
      <c r="D18" s="3"/>
      <c r="E18" s="3"/>
      <c r="H18" s="4"/>
      <c r="I18" s="4"/>
    </row>
    <row r="19" spans="2:9" x14ac:dyDescent="0.25">
      <c r="B19" s="1"/>
      <c r="C19" s="2"/>
      <c r="D19" s="3"/>
      <c r="E19" s="3"/>
      <c r="H19" s="4"/>
      <c r="I19" s="4"/>
    </row>
    <row r="20" spans="2:9" x14ac:dyDescent="0.25">
      <c r="B20" s="1"/>
      <c r="C20" s="2"/>
      <c r="D20" s="3"/>
      <c r="E20" s="3"/>
      <c r="H20" s="4"/>
      <c r="I20" s="4"/>
    </row>
    <row r="21" spans="2:9" ht="15.75" customHeight="1" x14ac:dyDescent="0.25">
      <c r="B21" s="1"/>
      <c r="C21" s="2"/>
      <c r="D21" s="3"/>
      <c r="E21" s="3"/>
      <c r="H21" s="4"/>
      <c r="I21" s="4"/>
    </row>
    <row r="22" spans="2:9" ht="15.75" customHeight="1" x14ac:dyDescent="0.25"/>
    <row r="23" spans="2:9" ht="15.75" customHeight="1" x14ac:dyDescent="0.25"/>
    <row r="24" spans="2:9" ht="15.75" customHeight="1" x14ac:dyDescent="0.25"/>
    <row r="25" spans="2:9" ht="15.75" customHeight="1" x14ac:dyDescent="0.25"/>
    <row r="26" spans="2:9" ht="15.75" customHeight="1" x14ac:dyDescent="0.25"/>
    <row r="27" spans="2:9" ht="15.75" customHeight="1" x14ac:dyDescent="0.25"/>
    <row r="28" spans="2:9" ht="15.75" customHeight="1" x14ac:dyDescent="0.25"/>
    <row r="29" spans="2:9" ht="15.75" customHeight="1" x14ac:dyDescent="0.25"/>
    <row r="30" spans="2:9" ht="15.75" customHeight="1" x14ac:dyDescent="0.25"/>
    <row r="31" spans="2:9" ht="15.75" customHeight="1" x14ac:dyDescent="0.25"/>
    <row r="32" spans="2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A3:G3"/>
    <mergeCell ref="A8:A10"/>
    <mergeCell ref="B10:C10"/>
    <mergeCell ref="A4:G4"/>
    <mergeCell ref="F6:G6"/>
    <mergeCell ref="B6:B7"/>
    <mergeCell ref="D6:E6"/>
    <mergeCell ref="A6:A7"/>
    <mergeCell ref="C6:C7"/>
  </mergeCells>
  <pageMargins left="0.70866141732283472" right="0.70866141732283472" top="1.7322834645669292" bottom="0.74803149606299213" header="0" footer="0"/>
  <pageSetup scale="80" orientation="landscape" r:id="rId1"/>
  <ignoredErrors>
    <ignoredError sqref="G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I961"/>
  <sheetViews>
    <sheetView showGridLines="0" zoomScale="70" zoomScaleNormal="70" workbookViewId="0">
      <selection activeCell="A8" sqref="A8:A18"/>
    </sheetView>
  </sheetViews>
  <sheetFormatPr baseColWidth="10" defaultColWidth="14.42578125" defaultRowHeight="15" customHeight="1" x14ac:dyDescent="0.25"/>
  <cols>
    <col min="1" max="1" width="15.42578125" customWidth="1"/>
    <col min="2" max="2" width="27.5703125" customWidth="1"/>
    <col min="3" max="3" width="44.85546875" customWidth="1"/>
    <col min="4" max="5" width="18.28515625" style="5" bestFit="1" customWidth="1"/>
    <col min="6" max="6" width="21.5703125" style="5" customWidth="1"/>
    <col min="7" max="7" width="14.42578125" style="5" customWidth="1"/>
    <col min="9" max="9" width="17.28515625" style="113" bestFit="1" customWidth="1"/>
  </cols>
  <sheetData>
    <row r="1" spans="1:9" s="99" customFormat="1" ht="15" customHeight="1" x14ac:dyDescent="0.25">
      <c r="D1" s="5"/>
      <c r="E1" s="5"/>
      <c r="F1" s="5"/>
      <c r="G1" s="5"/>
      <c r="I1" s="113"/>
    </row>
    <row r="2" spans="1:9" s="99" customFormat="1" ht="15" customHeight="1" x14ac:dyDescent="0.3">
      <c r="A2" s="390" t="s">
        <v>273</v>
      </c>
      <c r="B2" s="390"/>
      <c r="C2" s="390"/>
      <c r="D2" s="390"/>
      <c r="E2" s="390"/>
      <c r="F2" s="390"/>
      <c r="G2" s="390"/>
      <c r="I2" s="113"/>
    </row>
    <row r="3" spans="1:9" s="99" customFormat="1" ht="15.75" x14ac:dyDescent="0.25">
      <c r="A3" s="391" t="s">
        <v>277</v>
      </c>
      <c r="B3" s="391"/>
      <c r="C3" s="391"/>
      <c r="D3" s="391"/>
      <c r="E3" s="391"/>
      <c r="F3" s="391"/>
      <c r="G3" s="391"/>
      <c r="I3" s="113"/>
    </row>
    <row r="4" spans="1:9" s="99" customFormat="1" ht="15.75" x14ac:dyDescent="0.25">
      <c r="I4" s="113"/>
    </row>
    <row r="5" spans="1:9" s="99" customFormat="1" ht="16.5" customHeight="1" thickBot="1" x14ac:dyDescent="0.3">
      <c r="I5" s="113"/>
    </row>
    <row r="6" spans="1:9" ht="27.75" customHeight="1" x14ac:dyDescent="0.25">
      <c r="A6" s="374" t="s">
        <v>0</v>
      </c>
      <c r="B6" s="376" t="s">
        <v>1</v>
      </c>
      <c r="C6" s="378" t="s">
        <v>2</v>
      </c>
      <c r="D6" s="380" t="s">
        <v>3</v>
      </c>
      <c r="E6" s="382"/>
      <c r="F6" s="380" t="s">
        <v>274</v>
      </c>
      <c r="G6" s="389"/>
    </row>
    <row r="7" spans="1:9" ht="30" customHeight="1" thickBot="1" x14ac:dyDescent="0.3">
      <c r="A7" s="375"/>
      <c r="B7" s="377"/>
      <c r="C7" s="379"/>
      <c r="D7" s="180" t="s">
        <v>5</v>
      </c>
      <c r="E7" s="180" t="s">
        <v>6</v>
      </c>
      <c r="F7" s="180" t="s">
        <v>7</v>
      </c>
      <c r="G7" s="181" t="s">
        <v>8</v>
      </c>
    </row>
    <row r="8" spans="1:9" ht="15.75" x14ac:dyDescent="0.25">
      <c r="A8" s="384" t="s">
        <v>20</v>
      </c>
      <c r="B8" s="179" t="s">
        <v>44</v>
      </c>
      <c r="C8" s="217" t="s">
        <v>89</v>
      </c>
      <c r="D8" s="209">
        <v>13350745</v>
      </c>
      <c r="E8" s="183">
        <v>13076857</v>
      </c>
      <c r="F8" s="210">
        <v>4229157.8600000003</v>
      </c>
      <c r="G8" s="192">
        <f t="shared" ref="G8:G16" si="0">F8/E8</f>
        <v>0.3234078234548256</v>
      </c>
      <c r="I8" s="125"/>
    </row>
    <row r="9" spans="1:9" ht="66.75" customHeight="1" x14ac:dyDescent="0.25">
      <c r="A9" s="384"/>
      <c r="B9" s="176" t="s">
        <v>45</v>
      </c>
      <c r="C9" s="108" t="s">
        <v>264</v>
      </c>
      <c r="D9" s="211">
        <v>75558294</v>
      </c>
      <c r="E9" s="153">
        <v>73329689</v>
      </c>
      <c r="F9" s="212">
        <v>3531790.91</v>
      </c>
      <c r="G9" s="193">
        <f t="shared" si="0"/>
        <v>4.8163178627417882E-2</v>
      </c>
      <c r="I9" s="125"/>
    </row>
    <row r="10" spans="1:9" ht="30.75" customHeight="1" x14ac:dyDescent="0.25">
      <c r="A10" s="384"/>
      <c r="B10" s="176" t="s">
        <v>46</v>
      </c>
      <c r="C10" s="108" t="s">
        <v>215</v>
      </c>
      <c r="D10" s="211">
        <v>12917184</v>
      </c>
      <c r="E10" s="153">
        <v>24744503</v>
      </c>
      <c r="F10" s="212">
        <v>7006761.1600000001</v>
      </c>
      <c r="G10" s="193">
        <f t="shared" si="0"/>
        <v>0.28316435209872676</v>
      </c>
      <c r="I10" s="125"/>
    </row>
    <row r="11" spans="1:9" ht="45.75" customHeight="1" x14ac:dyDescent="0.25">
      <c r="A11" s="384"/>
      <c r="B11" s="176" t="s">
        <v>47</v>
      </c>
      <c r="C11" s="108" t="s">
        <v>216</v>
      </c>
      <c r="D11" s="211">
        <v>24036000</v>
      </c>
      <c r="E11" s="153">
        <v>14711197</v>
      </c>
      <c r="F11" s="212">
        <v>1193422.68</v>
      </c>
      <c r="G11" s="193">
        <f t="shared" si="0"/>
        <v>8.1123424558858126E-2</v>
      </c>
      <c r="I11" s="125"/>
    </row>
    <row r="12" spans="1:9" ht="31.5" x14ac:dyDescent="0.25">
      <c r="A12" s="384"/>
      <c r="B12" s="176" t="s">
        <v>48</v>
      </c>
      <c r="C12" s="108" t="s">
        <v>121</v>
      </c>
      <c r="D12" s="211">
        <v>98245014</v>
      </c>
      <c r="E12" s="153">
        <v>58786989</v>
      </c>
      <c r="F12" s="212">
        <v>11823946.529999999</v>
      </c>
      <c r="G12" s="193">
        <f t="shared" si="0"/>
        <v>0.20113203161332177</v>
      </c>
      <c r="I12" s="125"/>
    </row>
    <row r="13" spans="1:9" ht="15.75" x14ac:dyDescent="0.25">
      <c r="A13" s="384"/>
      <c r="B13" s="176" t="s">
        <v>54</v>
      </c>
      <c r="C13" s="108" t="s">
        <v>89</v>
      </c>
      <c r="D13" s="211">
        <v>36554270</v>
      </c>
      <c r="E13" s="153">
        <v>78804593</v>
      </c>
      <c r="F13" s="212">
        <v>18854683.09</v>
      </c>
      <c r="G13" s="193">
        <f t="shared" si="0"/>
        <v>0.23925868242222886</v>
      </c>
      <c r="I13" s="125"/>
    </row>
    <row r="14" spans="1:9" ht="48.75" customHeight="1" x14ac:dyDescent="0.25">
      <c r="A14" s="384"/>
      <c r="B14" s="176" t="s">
        <v>58</v>
      </c>
      <c r="C14" s="108" t="s">
        <v>59</v>
      </c>
      <c r="D14" s="211">
        <v>255664791</v>
      </c>
      <c r="E14" s="153">
        <v>269853993</v>
      </c>
      <c r="F14" s="212">
        <v>57461729.32</v>
      </c>
      <c r="G14" s="193">
        <f t="shared" si="0"/>
        <v>0.21293636859396037</v>
      </c>
      <c r="I14" s="125"/>
    </row>
    <row r="15" spans="1:9" ht="37.5" customHeight="1" x14ac:dyDescent="0.25">
      <c r="A15" s="384"/>
      <c r="B15" s="176" t="s">
        <v>64</v>
      </c>
      <c r="C15" s="108" t="s">
        <v>217</v>
      </c>
      <c r="D15" s="211">
        <v>47552021</v>
      </c>
      <c r="E15" s="153">
        <v>49253147</v>
      </c>
      <c r="F15" s="212">
        <v>5526846.3099999996</v>
      </c>
      <c r="G15" s="193">
        <f t="shared" si="0"/>
        <v>0.11221305940105715</v>
      </c>
      <c r="I15" s="125"/>
    </row>
    <row r="16" spans="1:9" s="33" customFormat="1" ht="48" customHeight="1" x14ac:dyDescent="0.25">
      <c r="A16" s="384"/>
      <c r="B16" s="177" t="s">
        <v>122</v>
      </c>
      <c r="C16" s="315" t="s">
        <v>218</v>
      </c>
      <c r="D16" s="211">
        <v>5246940</v>
      </c>
      <c r="E16" s="211">
        <v>199440</v>
      </c>
      <c r="F16" s="212">
        <v>0</v>
      </c>
      <c r="G16" s="193">
        <f t="shared" si="0"/>
        <v>0</v>
      </c>
      <c r="I16" s="125"/>
    </row>
    <row r="17" spans="1:9" ht="47.25" customHeight="1" thickBot="1" x14ac:dyDescent="0.3">
      <c r="A17" s="384"/>
      <c r="B17" s="178" t="s">
        <v>124</v>
      </c>
      <c r="C17" s="218" t="s">
        <v>123</v>
      </c>
      <c r="D17" s="213">
        <v>29707741</v>
      </c>
      <c r="E17" s="187">
        <v>10105303</v>
      </c>
      <c r="F17" s="214">
        <v>0</v>
      </c>
      <c r="G17" s="194">
        <f>+F17/E17</f>
        <v>0</v>
      </c>
      <c r="I17" s="125"/>
    </row>
    <row r="18" spans="1:9" ht="21" customHeight="1" thickBot="1" x14ac:dyDescent="0.3">
      <c r="A18" s="385"/>
      <c r="B18" s="370" t="s">
        <v>32</v>
      </c>
      <c r="C18" s="371"/>
      <c r="D18" s="190">
        <f>SUM(D8:D17)</f>
        <v>598833000</v>
      </c>
      <c r="E18" s="190">
        <f>SUM(E8:E17)</f>
        <v>592865711</v>
      </c>
      <c r="F18" s="190">
        <f>SUM(F8:F17)</f>
        <v>109628337.86000001</v>
      </c>
      <c r="G18" s="175">
        <f>F18/E18</f>
        <v>0.18491259626920811</v>
      </c>
    </row>
    <row r="19" spans="1:9" ht="14.25" customHeight="1" x14ac:dyDescent="0.25">
      <c r="A19" s="101" t="s">
        <v>254</v>
      </c>
      <c r="B19" s="109"/>
      <c r="C19" s="110"/>
      <c r="D19" s="215"/>
      <c r="E19" s="215"/>
      <c r="F19" s="115"/>
      <c r="G19" s="115"/>
    </row>
    <row r="20" spans="1:9" ht="15.75" customHeight="1" x14ac:dyDescent="0.25">
      <c r="B20" s="1"/>
      <c r="C20" s="2"/>
      <c r="D20" s="216"/>
      <c r="E20" s="216"/>
    </row>
    <row r="21" spans="1:9" ht="15.75" customHeight="1" x14ac:dyDescent="0.25"/>
    <row r="22" spans="1:9" ht="15.75" customHeight="1" x14ac:dyDescent="0.25">
      <c r="D22" s="216"/>
      <c r="E22" s="216"/>
    </row>
    <row r="23" spans="1:9" ht="15.75" customHeight="1" x14ac:dyDescent="0.25">
      <c r="E23" s="216"/>
    </row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</sheetData>
  <mergeCells count="9">
    <mergeCell ref="B18:C18"/>
    <mergeCell ref="F6:G6"/>
    <mergeCell ref="D6:E6"/>
    <mergeCell ref="C6:C7"/>
    <mergeCell ref="A2:G2"/>
    <mergeCell ref="A3:G3"/>
    <mergeCell ref="A6:A7"/>
    <mergeCell ref="B6:B7"/>
    <mergeCell ref="A8:A18"/>
  </mergeCells>
  <printOptions horizontalCentered="1" verticalCentered="1"/>
  <pageMargins left="0.70866141732283472" right="0.70866141732283472" top="0.74803149606299213" bottom="0.74803149606299213" header="0" footer="0"/>
  <pageSetup scale="74" orientation="landscape" r:id="rId1"/>
  <ignoredErrors>
    <ignoredError sqref="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2:G774"/>
  <sheetViews>
    <sheetView showGridLines="0" zoomScale="70" zoomScaleNormal="70" zoomScaleSheetLayoutView="80" workbookViewId="0">
      <selection activeCell="D32" sqref="D32"/>
    </sheetView>
  </sheetViews>
  <sheetFormatPr baseColWidth="10" defaultColWidth="14.42578125" defaultRowHeight="15" customHeight="1" x14ac:dyDescent="0.25"/>
  <cols>
    <col min="1" max="1" width="9.7109375" style="2" bestFit="1" customWidth="1"/>
    <col min="2" max="2" width="37.5703125" style="2" customWidth="1"/>
    <col min="3" max="3" width="41.7109375" style="2" customWidth="1"/>
    <col min="4" max="4" width="18.28515625" style="2" bestFit="1" customWidth="1"/>
    <col min="5" max="6" width="18.28515625" style="56" bestFit="1" customWidth="1"/>
    <col min="7" max="7" width="13" style="62" customWidth="1"/>
    <col min="8" max="11" width="10.7109375" style="2" customWidth="1"/>
    <col min="12" max="17" width="14.42578125" style="2"/>
    <col min="18" max="18" width="14.42578125" style="2" customWidth="1"/>
    <col min="19" max="16384" width="14.42578125" style="2"/>
  </cols>
  <sheetData>
    <row r="2" spans="1:7" ht="15" customHeight="1" x14ac:dyDescent="0.25">
      <c r="A2" s="393" t="s">
        <v>273</v>
      </c>
      <c r="B2" s="393"/>
      <c r="C2" s="393"/>
      <c r="D2" s="393"/>
      <c r="E2" s="393"/>
      <c r="F2" s="393"/>
      <c r="G2" s="393"/>
    </row>
    <row r="3" spans="1:7" ht="15" customHeight="1" x14ac:dyDescent="0.25">
      <c r="A3" s="394" t="s">
        <v>277</v>
      </c>
      <c r="B3" s="394"/>
      <c r="C3" s="394"/>
      <c r="D3" s="394"/>
      <c r="E3" s="394"/>
      <c r="F3" s="394"/>
      <c r="G3" s="394"/>
    </row>
    <row r="4" spans="1:7" ht="15" customHeight="1" thickBot="1" x14ac:dyDescent="0.3"/>
    <row r="5" spans="1:7" ht="15" customHeight="1" thickBot="1" x14ac:dyDescent="0.3"/>
    <row r="6" spans="1:7" ht="15" customHeight="1" x14ac:dyDescent="0.25">
      <c r="A6" s="398" t="s">
        <v>0</v>
      </c>
      <c r="B6" s="404" t="s">
        <v>256</v>
      </c>
      <c r="C6" s="400" t="s">
        <v>2</v>
      </c>
      <c r="D6" s="402" t="s">
        <v>3</v>
      </c>
      <c r="E6" s="402"/>
      <c r="F6" s="402" t="s">
        <v>274</v>
      </c>
      <c r="G6" s="403"/>
    </row>
    <row r="7" spans="1:7" ht="39.75" customHeight="1" thickBot="1" x14ac:dyDescent="0.3">
      <c r="A7" s="399"/>
      <c r="B7" s="405"/>
      <c r="C7" s="401"/>
      <c r="D7" s="232" t="s">
        <v>5</v>
      </c>
      <c r="E7" s="232" t="s">
        <v>6</v>
      </c>
      <c r="F7" s="232" t="s">
        <v>257</v>
      </c>
      <c r="G7" s="233" t="s">
        <v>8</v>
      </c>
    </row>
    <row r="8" spans="1:7" ht="32.25" customHeight="1" x14ac:dyDescent="0.25">
      <c r="A8" s="406" t="s">
        <v>21</v>
      </c>
      <c r="B8" s="309" t="s">
        <v>286</v>
      </c>
      <c r="C8" s="336" t="s">
        <v>222</v>
      </c>
      <c r="D8" s="279">
        <v>81822849</v>
      </c>
      <c r="E8" s="280">
        <v>81822849</v>
      </c>
      <c r="F8" s="281">
        <v>22314888.77</v>
      </c>
      <c r="G8" s="231">
        <f>F8/E8</f>
        <v>0.27272197244072982</v>
      </c>
    </row>
    <row r="9" spans="1:7" ht="31.5" customHeight="1" x14ac:dyDescent="0.25">
      <c r="A9" s="407"/>
      <c r="B9" s="310" t="s">
        <v>287</v>
      </c>
      <c r="C9" s="337" t="s">
        <v>271</v>
      </c>
      <c r="D9" s="335">
        <v>392933651</v>
      </c>
      <c r="E9" s="282">
        <v>392933651</v>
      </c>
      <c r="F9" s="283">
        <v>171260130.81999999</v>
      </c>
      <c r="G9" s="231">
        <f t="shared" ref="G9:G15" si="0">F9/E9</f>
        <v>0.43584999753558901</v>
      </c>
    </row>
    <row r="10" spans="1:7" ht="31.5" customHeight="1" x14ac:dyDescent="0.25">
      <c r="A10" s="407"/>
      <c r="B10" s="310" t="s">
        <v>282</v>
      </c>
      <c r="C10" s="337" t="s">
        <v>283</v>
      </c>
      <c r="D10" s="335">
        <v>1381000</v>
      </c>
      <c r="E10" s="282">
        <v>1381000</v>
      </c>
      <c r="F10" s="283">
        <v>0</v>
      </c>
      <c r="G10" s="231">
        <f t="shared" si="0"/>
        <v>0</v>
      </c>
    </row>
    <row r="11" spans="1:7" ht="31.5" customHeight="1" x14ac:dyDescent="0.25">
      <c r="A11" s="407"/>
      <c r="B11" s="310" t="s">
        <v>285</v>
      </c>
      <c r="C11" s="337" t="s">
        <v>271</v>
      </c>
      <c r="D11" s="335">
        <v>29775000</v>
      </c>
      <c r="E11" s="282">
        <v>36736030</v>
      </c>
      <c r="F11" s="283">
        <v>0</v>
      </c>
      <c r="G11" s="231">
        <f t="shared" si="0"/>
        <v>0</v>
      </c>
    </row>
    <row r="12" spans="1:7" ht="51.75" customHeight="1" x14ac:dyDescent="0.25">
      <c r="A12" s="407"/>
      <c r="B12" s="310" t="s">
        <v>288</v>
      </c>
      <c r="C12" s="337" t="s">
        <v>241</v>
      </c>
      <c r="D12" s="285">
        <v>512050</v>
      </c>
      <c r="E12" s="284">
        <v>4284836</v>
      </c>
      <c r="F12" s="283">
        <v>1419481.5</v>
      </c>
      <c r="G12" s="231">
        <f t="shared" si="0"/>
        <v>0.33128024036392523</v>
      </c>
    </row>
    <row r="13" spans="1:7" ht="52.5" customHeight="1" x14ac:dyDescent="0.25">
      <c r="A13" s="407"/>
      <c r="B13" s="310" t="s">
        <v>289</v>
      </c>
      <c r="C13" s="337" t="s">
        <v>240</v>
      </c>
      <c r="D13" s="285">
        <v>716870</v>
      </c>
      <c r="E13" s="284">
        <v>3563497</v>
      </c>
      <c r="F13" s="283">
        <v>1573343.47</v>
      </c>
      <c r="G13" s="231">
        <f t="shared" si="0"/>
        <v>0.44151670956927985</v>
      </c>
    </row>
    <row r="14" spans="1:7" ht="52.5" customHeight="1" x14ac:dyDescent="0.25">
      <c r="A14" s="407"/>
      <c r="B14" s="310" t="s">
        <v>290</v>
      </c>
      <c r="C14" s="337" t="s">
        <v>284</v>
      </c>
      <c r="D14" s="285">
        <v>0</v>
      </c>
      <c r="E14" s="284">
        <v>34000000</v>
      </c>
      <c r="F14" s="283">
        <v>0</v>
      </c>
      <c r="G14" s="231">
        <f t="shared" si="0"/>
        <v>0</v>
      </c>
    </row>
    <row r="15" spans="1:7" ht="36.75" customHeight="1" thickBot="1" x14ac:dyDescent="0.3">
      <c r="A15" s="407"/>
      <c r="B15" s="310" t="s">
        <v>291</v>
      </c>
      <c r="C15" s="337" t="s">
        <v>242</v>
      </c>
      <c r="D15" s="285">
        <v>35870342</v>
      </c>
      <c r="E15" s="284">
        <v>36305634</v>
      </c>
      <c r="F15" s="283">
        <v>842726.7</v>
      </c>
      <c r="G15" s="231">
        <f t="shared" si="0"/>
        <v>2.3212008912996809E-2</v>
      </c>
    </row>
    <row r="16" spans="1:7" ht="22.5" customHeight="1" thickBot="1" x14ac:dyDescent="0.3">
      <c r="A16" s="408"/>
      <c r="B16" s="395" t="s">
        <v>32</v>
      </c>
      <c r="C16" s="396"/>
      <c r="D16" s="286">
        <f>SUM(D8:D15)</f>
        <v>543011762</v>
      </c>
      <c r="E16" s="286">
        <f>SUM(E8:E15)</f>
        <v>591027497</v>
      </c>
      <c r="F16" s="286">
        <f>SUM(F8:F15)</f>
        <v>197410571.25999999</v>
      </c>
      <c r="G16" s="230">
        <f>+F16/E16</f>
        <v>0.33401249901576069</v>
      </c>
    </row>
    <row r="17" spans="1:7" ht="22.5" customHeight="1" x14ac:dyDescent="0.25">
      <c r="A17" s="397" t="s">
        <v>255</v>
      </c>
      <c r="B17" s="397"/>
      <c r="C17" s="111"/>
      <c r="D17" s="112"/>
      <c r="E17" s="112"/>
      <c r="F17" s="100"/>
      <c r="G17" s="149"/>
    </row>
    <row r="18" spans="1:7" ht="15.75" customHeight="1" x14ac:dyDescent="0.25"/>
    <row r="19" spans="1:7" ht="15.75" customHeight="1" x14ac:dyDescent="0.25">
      <c r="B19" s="392"/>
      <c r="C19" s="346"/>
      <c r="D19" s="3"/>
      <c r="E19" s="2"/>
      <c r="F19" s="2"/>
      <c r="G19" s="5"/>
    </row>
    <row r="20" spans="1:7" ht="15.75" customHeight="1" x14ac:dyDescent="0.25"/>
    <row r="21" spans="1:7" ht="15.75" customHeight="1" x14ac:dyDescent="0.25"/>
    <row r="22" spans="1:7" ht="15.75" customHeight="1" x14ac:dyDescent="0.25"/>
    <row r="23" spans="1:7" ht="15.75" customHeight="1" x14ac:dyDescent="0.25"/>
    <row r="24" spans="1:7" ht="15.75" customHeight="1" x14ac:dyDescent="0.25"/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</sheetData>
  <mergeCells count="11">
    <mergeCell ref="B19:C19"/>
    <mergeCell ref="A2:G2"/>
    <mergeCell ref="A3:G3"/>
    <mergeCell ref="B16:C16"/>
    <mergeCell ref="A17:B17"/>
    <mergeCell ref="A6:A7"/>
    <mergeCell ref="C6:C7"/>
    <mergeCell ref="D6:E6"/>
    <mergeCell ref="F6:G6"/>
    <mergeCell ref="B6:B7"/>
    <mergeCell ref="A8:A16"/>
  </mergeCells>
  <pageMargins left="0.62992125984251968" right="0.23622047244094491" top="1.7322834645669292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B1:K1000"/>
  <sheetViews>
    <sheetView view="pageBreakPreview" topLeftCell="A44" zoomScale="80" zoomScaleNormal="70" zoomScaleSheetLayoutView="80" workbookViewId="0">
      <selection activeCell="G50" sqref="G50"/>
    </sheetView>
  </sheetViews>
  <sheetFormatPr baseColWidth="10" defaultColWidth="14.42578125" defaultRowHeight="15" customHeight="1" x14ac:dyDescent="0.25"/>
  <cols>
    <col min="1" max="1" width="5.28515625" style="2" customWidth="1"/>
    <col min="2" max="2" width="38.140625" style="2" customWidth="1"/>
    <col min="3" max="3" width="41.7109375" style="2" customWidth="1"/>
    <col min="4" max="4" width="31" style="2" hidden="1" customWidth="1"/>
    <col min="5" max="5" width="28.28515625" style="56" customWidth="1"/>
    <col min="6" max="6" width="24.28515625" style="56" customWidth="1"/>
    <col min="7" max="7" width="22.42578125" style="56" customWidth="1"/>
    <col min="8" max="8" width="23" style="62" bestFit="1" customWidth="1"/>
    <col min="9" max="9" width="15.28515625" style="56" customWidth="1"/>
    <col min="10" max="10" width="5" style="2" customWidth="1"/>
    <col min="11" max="11" width="17.85546875" style="2" bestFit="1" customWidth="1"/>
    <col min="12" max="19" width="10.7109375" style="2" customWidth="1"/>
    <col min="20" max="16384" width="14.42578125" style="2"/>
  </cols>
  <sheetData>
    <row r="1" spans="2:11" x14ac:dyDescent="0.25">
      <c r="E1" s="61"/>
      <c r="F1" s="61"/>
    </row>
    <row r="2" spans="2:11" x14ac:dyDescent="0.25">
      <c r="E2" s="61"/>
      <c r="F2" s="61"/>
    </row>
    <row r="3" spans="2:11" x14ac:dyDescent="0.25">
      <c r="E3" s="61"/>
      <c r="F3" s="61"/>
    </row>
    <row r="4" spans="2:11" ht="15.75" thickBot="1" x14ac:dyDescent="0.3">
      <c r="E4" s="61"/>
      <c r="F4" s="61"/>
    </row>
    <row r="5" spans="2:11" ht="39" customHeight="1" x14ac:dyDescent="0.25">
      <c r="B5" s="422" t="s">
        <v>49</v>
      </c>
      <c r="C5" s="424" t="s">
        <v>50</v>
      </c>
      <c r="D5" s="424" t="s">
        <v>51</v>
      </c>
      <c r="E5" s="426" t="s">
        <v>52</v>
      </c>
      <c r="F5" s="413"/>
      <c r="G5" s="412" t="s">
        <v>53</v>
      </c>
      <c r="H5" s="413"/>
      <c r="I5" s="410" t="s">
        <v>57</v>
      </c>
    </row>
    <row r="6" spans="2:11" ht="42.75" customHeight="1" x14ac:dyDescent="0.25">
      <c r="B6" s="423"/>
      <c r="C6" s="425"/>
      <c r="D6" s="425"/>
      <c r="E6" s="63" t="s">
        <v>55</v>
      </c>
      <c r="F6" s="63" t="s">
        <v>6</v>
      </c>
      <c r="G6" s="64" t="s">
        <v>7</v>
      </c>
      <c r="H6" s="65" t="s">
        <v>56</v>
      </c>
      <c r="I6" s="411"/>
    </row>
    <row r="7" spans="2:11" ht="94.5" customHeight="1" x14ac:dyDescent="0.25">
      <c r="B7" s="38" t="s">
        <v>135</v>
      </c>
      <c r="C7" s="81" t="s">
        <v>219</v>
      </c>
      <c r="D7" s="23" t="s">
        <v>170</v>
      </c>
      <c r="E7" s="66">
        <v>92216000</v>
      </c>
      <c r="F7" s="66">
        <v>90244380</v>
      </c>
      <c r="G7" s="67">
        <v>20899181.260000002</v>
      </c>
      <c r="H7" s="89">
        <f>G7/F7</f>
        <v>0.23158429655120907</v>
      </c>
      <c r="I7" s="76">
        <v>60132</v>
      </c>
    </row>
    <row r="8" spans="2:11" ht="98.25" customHeight="1" x14ac:dyDescent="0.25">
      <c r="B8" s="38" t="s">
        <v>136</v>
      </c>
      <c r="C8" s="414" t="s">
        <v>220</v>
      </c>
      <c r="D8" s="23" t="s">
        <v>171</v>
      </c>
      <c r="E8" s="69">
        <v>48600000</v>
      </c>
      <c r="F8" s="69">
        <v>36801647</v>
      </c>
      <c r="G8" s="69">
        <v>33701645.359999999</v>
      </c>
      <c r="H8" s="90">
        <f t="shared" ref="H8:H49" si="0">G8/F8</f>
        <v>0.91576459499217522</v>
      </c>
      <c r="I8" s="77">
        <v>208415</v>
      </c>
    </row>
    <row r="9" spans="2:11" ht="76.5" customHeight="1" x14ac:dyDescent="0.25">
      <c r="B9" s="38" t="s">
        <v>137</v>
      </c>
      <c r="C9" s="415"/>
      <c r="D9" s="23" t="s">
        <v>172</v>
      </c>
      <c r="E9" s="67">
        <v>26000000</v>
      </c>
      <c r="F9" s="67">
        <v>64544415</v>
      </c>
      <c r="G9" s="67">
        <v>43039997.520000003</v>
      </c>
      <c r="H9" s="89">
        <f t="shared" si="0"/>
        <v>0.66682760266709373</v>
      </c>
      <c r="I9" s="76">
        <v>209024</v>
      </c>
    </row>
    <row r="10" spans="2:11" ht="76.5" customHeight="1" x14ac:dyDescent="0.25">
      <c r="B10" s="38" t="s">
        <v>138</v>
      </c>
      <c r="C10" s="415"/>
      <c r="D10" s="23" t="s">
        <v>173</v>
      </c>
      <c r="E10" s="69">
        <v>54304761</v>
      </c>
      <c r="F10" s="69">
        <v>22739140</v>
      </c>
      <c r="G10" s="69">
        <v>21129834.43</v>
      </c>
      <c r="H10" s="90">
        <f t="shared" si="0"/>
        <v>0.92922750948364796</v>
      </c>
      <c r="I10" s="77">
        <v>209051</v>
      </c>
    </row>
    <row r="11" spans="2:11" ht="76.5" customHeight="1" x14ac:dyDescent="0.25">
      <c r="B11" s="38" t="s">
        <v>139</v>
      </c>
      <c r="C11" s="415"/>
      <c r="D11" s="23" t="s">
        <v>174</v>
      </c>
      <c r="E11" s="69">
        <v>23191912</v>
      </c>
      <c r="F11" s="69">
        <v>3000000</v>
      </c>
      <c r="G11" s="69">
        <v>0</v>
      </c>
      <c r="H11" s="90">
        <f t="shared" si="0"/>
        <v>0</v>
      </c>
      <c r="I11" s="77">
        <v>209677</v>
      </c>
    </row>
    <row r="12" spans="2:11" ht="76.5" customHeight="1" x14ac:dyDescent="0.25">
      <c r="B12" s="38" t="s">
        <v>140</v>
      </c>
      <c r="C12" s="415"/>
      <c r="D12" s="23" t="s">
        <v>175</v>
      </c>
      <c r="E12" s="69">
        <v>41347830</v>
      </c>
      <c r="F12" s="69">
        <v>5100000</v>
      </c>
      <c r="G12" s="69">
        <v>459062.26</v>
      </c>
      <c r="H12" s="90">
        <f t="shared" si="0"/>
        <v>9.0012207843137251E-2</v>
      </c>
      <c r="I12" s="77">
        <v>209678</v>
      </c>
    </row>
    <row r="13" spans="2:11" ht="76.5" customHeight="1" x14ac:dyDescent="0.25">
      <c r="B13" s="38" t="s">
        <v>140</v>
      </c>
      <c r="C13" s="415"/>
      <c r="D13" s="23" t="s">
        <v>176</v>
      </c>
      <c r="E13" s="69">
        <v>50319389</v>
      </c>
      <c r="F13" s="69">
        <v>20946675</v>
      </c>
      <c r="G13" s="69">
        <v>20889071.260000002</v>
      </c>
      <c r="H13" s="90">
        <f t="shared" si="0"/>
        <v>0.99724998167967005</v>
      </c>
      <c r="I13" s="77">
        <v>209682</v>
      </c>
    </row>
    <row r="14" spans="2:11" ht="76.5" customHeight="1" x14ac:dyDescent="0.25">
      <c r="B14" s="38" t="s">
        <v>140</v>
      </c>
      <c r="C14" s="415"/>
      <c r="D14" s="23" t="s">
        <v>177</v>
      </c>
      <c r="E14" s="69">
        <v>23281973</v>
      </c>
      <c r="F14" s="69">
        <v>728638</v>
      </c>
      <c r="G14" s="69">
        <v>728484.87</v>
      </c>
      <c r="H14" s="90">
        <f t="shared" si="0"/>
        <v>0.99978984077141186</v>
      </c>
      <c r="I14" s="77">
        <v>207590</v>
      </c>
    </row>
    <row r="15" spans="2:11" ht="76.5" customHeight="1" x14ac:dyDescent="0.25">
      <c r="B15" s="38" t="s">
        <v>141</v>
      </c>
      <c r="C15" s="415"/>
      <c r="D15" s="23" t="s">
        <v>178</v>
      </c>
      <c r="E15" s="69">
        <v>3300636</v>
      </c>
      <c r="F15" s="69">
        <v>10930680</v>
      </c>
      <c r="G15" s="69">
        <v>9805023.3300000001</v>
      </c>
      <c r="H15" s="90">
        <f t="shared" si="0"/>
        <v>0.89701860542985434</v>
      </c>
      <c r="I15" s="77">
        <v>149860</v>
      </c>
      <c r="K15" s="60"/>
    </row>
    <row r="16" spans="2:11" ht="76.5" customHeight="1" x14ac:dyDescent="0.25">
      <c r="B16" s="38" t="s">
        <v>142</v>
      </c>
      <c r="C16" s="415"/>
      <c r="D16" s="23" t="s">
        <v>60</v>
      </c>
      <c r="E16" s="69">
        <v>0</v>
      </c>
      <c r="F16" s="69">
        <v>12643524</v>
      </c>
      <c r="G16" s="69">
        <v>8255621.6500000004</v>
      </c>
      <c r="H16" s="70">
        <f t="shared" si="0"/>
        <v>0.65295258268185363</v>
      </c>
      <c r="I16" s="77">
        <v>228252</v>
      </c>
      <c r="J16" s="51"/>
    </row>
    <row r="17" spans="2:9" ht="76.5" customHeight="1" x14ac:dyDescent="0.25">
      <c r="B17" s="38" t="s">
        <v>142</v>
      </c>
      <c r="C17" s="416"/>
      <c r="D17" s="23" t="s">
        <v>61</v>
      </c>
      <c r="E17" s="67">
        <v>0</v>
      </c>
      <c r="F17" s="67">
        <v>12886032</v>
      </c>
      <c r="G17" s="67">
        <v>684757.25</v>
      </c>
      <c r="H17" s="68">
        <f t="shared" si="0"/>
        <v>5.313949631663184E-2</v>
      </c>
      <c r="I17" s="77">
        <v>228343</v>
      </c>
    </row>
    <row r="18" spans="2:9" ht="76.5" customHeight="1" x14ac:dyDescent="0.25">
      <c r="B18" s="38" t="s">
        <v>143</v>
      </c>
      <c r="C18" s="417" t="s">
        <v>221</v>
      </c>
      <c r="D18" s="23" t="s">
        <v>179</v>
      </c>
      <c r="E18" s="69">
        <v>147845465</v>
      </c>
      <c r="F18" s="69">
        <v>83478936</v>
      </c>
      <c r="G18" s="69">
        <v>82602280.510000005</v>
      </c>
      <c r="H18" s="90">
        <f t="shared" si="0"/>
        <v>0.98949848270706287</v>
      </c>
      <c r="I18" s="77">
        <v>34968</v>
      </c>
    </row>
    <row r="19" spans="2:9" ht="76.5" customHeight="1" x14ac:dyDescent="0.25">
      <c r="B19" s="38" t="s">
        <v>144</v>
      </c>
      <c r="C19" s="418"/>
      <c r="D19" s="23" t="s">
        <v>180</v>
      </c>
      <c r="E19" s="69">
        <v>60000000</v>
      </c>
      <c r="F19" s="69">
        <v>76600000</v>
      </c>
      <c r="G19" s="69">
        <v>71396398.120000005</v>
      </c>
      <c r="H19" s="90">
        <f t="shared" si="0"/>
        <v>0.9320678605744126</v>
      </c>
      <c r="I19" s="77">
        <v>116535</v>
      </c>
    </row>
    <row r="20" spans="2:9" ht="76.5" customHeight="1" x14ac:dyDescent="0.25">
      <c r="B20" s="38" t="s">
        <v>143</v>
      </c>
      <c r="C20" s="418"/>
      <c r="D20" s="23" t="s">
        <v>181</v>
      </c>
      <c r="E20" s="69">
        <v>133231886</v>
      </c>
      <c r="F20" s="69">
        <v>10134533</v>
      </c>
      <c r="G20" s="69">
        <v>0</v>
      </c>
      <c r="H20" s="90">
        <f t="shared" si="0"/>
        <v>0</v>
      </c>
      <c r="I20" s="77">
        <v>15149</v>
      </c>
    </row>
    <row r="21" spans="2:9" ht="76.5" customHeight="1" x14ac:dyDescent="0.25">
      <c r="B21" s="38" t="s">
        <v>145</v>
      </c>
      <c r="C21" s="417" t="s">
        <v>222</v>
      </c>
      <c r="D21" s="23" t="s">
        <v>182</v>
      </c>
      <c r="E21" s="69">
        <v>36475246</v>
      </c>
      <c r="F21" s="69">
        <v>36475246</v>
      </c>
      <c r="G21" s="69">
        <v>7322821.6799999997</v>
      </c>
      <c r="H21" s="90">
        <f t="shared" si="0"/>
        <v>0.20076140624246919</v>
      </c>
      <c r="I21" s="77">
        <v>116527</v>
      </c>
    </row>
    <row r="22" spans="2:9" ht="76.5" customHeight="1" x14ac:dyDescent="0.25">
      <c r="B22" s="39" t="s">
        <v>145</v>
      </c>
      <c r="C22" s="418"/>
      <c r="D22" s="40" t="s">
        <v>183</v>
      </c>
      <c r="E22" s="71">
        <v>45347603</v>
      </c>
      <c r="F22" s="71">
        <v>45347603</v>
      </c>
      <c r="G22" s="71">
        <v>6697145.1500000004</v>
      </c>
      <c r="H22" s="91">
        <f t="shared" si="0"/>
        <v>0.14768465601147651</v>
      </c>
      <c r="I22" s="78">
        <v>132258</v>
      </c>
    </row>
    <row r="23" spans="2:9" ht="76.5" customHeight="1" x14ac:dyDescent="0.25">
      <c r="B23" s="41" t="s">
        <v>146</v>
      </c>
      <c r="C23" s="427" t="s">
        <v>223</v>
      </c>
      <c r="D23" s="42" t="s">
        <v>184</v>
      </c>
      <c r="E23" s="69">
        <v>22077494</v>
      </c>
      <c r="F23" s="69">
        <v>18741577</v>
      </c>
      <c r="G23" s="69">
        <v>16149118.109999999</v>
      </c>
      <c r="H23" s="90">
        <f t="shared" si="0"/>
        <v>0.86167338586288655</v>
      </c>
      <c r="I23" s="79">
        <v>209016</v>
      </c>
    </row>
    <row r="24" spans="2:9" ht="76.5" customHeight="1" x14ac:dyDescent="0.25">
      <c r="B24" s="43" t="s">
        <v>147</v>
      </c>
      <c r="C24" s="428"/>
      <c r="D24" s="23" t="s">
        <v>62</v>
      </c>
      <c r="E24" s="69">
        <v>0</v>
      </c>
      <c r="F24" s="69">
        <v>12316168</v>
      </c>
      <c r="G24" s="69">
        <v>0</v>
      </c>
      <c r="H24" s="70">
        <f t="shared" si="0"/>
        <v>0</v>
      </c>
      <c r="I24" s="80">
        <v>228035</v>
      </c>
    </row>
    <row r="25" spans="2:9" ht="90" customHeight="1" x14ac:dyDescent="0.25">
      <c r="B25" s="43" t="s">
        <v>148</v>
      </c>
      <c r="C25" s="428"/>
      <c r="D25" s="23" t="s">
        <v>63</v>
      </c>
      <c r="E25" s="69">
        <v>0</v>
      </c>
      <c r="F25" s="69">
        <v>7441805</v>
      </c>
      <c r="G25" s="69">
        <v>224087.69</v>
      </c>
      <c r="H25" s="70">
        <f t="shared" si="0"/>
        <v>3.0112007772307929E-2</v>
      </c>
      <c r="I25" s="80">
        <v>228061</v>
      </c>
    </row>
    <row r="26" spans="2:9" ht="90" customHeight="1" x14ac:dyDescent="0.25">
      <c r="B26" s="45" t="s">
        <v>149</v>
      </c>
      <c r="C26" s="429"/>
      <c r="D26" s="44"/>
      <c r="E26" s="69">
        <v>0</v>
      </c>
      <c r="F26" s="69">
        <v>19153043</v>
      </c>
      <c r="G26" s="69">
        <v>19106005.960000001</v>
      </c>
      <c r="H26" s="70">
        <f t="shared" si="0"/>
        <v>0.99754414794557711</v>
      </c>
      <c r="I26" s="74">
        <v>228251</v>
      </c>
    </row>
    <row r="27" spans="2:9" ht="90" customHeight="1" x14ac:dyDescent="0.25">
      <c r="B27" s="43" t="s">
        <v>228</v>
      </c>
      <c r="C27" s="419" t="s">
        <v>158</v>
      </c>
      <c r="D27" s="44"/>
      <c r="E27" s="69">
        <v>12730500</v>
      </c>
      <c r="F27" s="69">
        <v>0</v>
      </c>
      <c r="G27" s="69">
        <v>0</v>
      </c>
      <c r="H27" s="90" t="e">
        <f t="shared" si="0"/>
        <v>#DIV/0!</v>
      </c>
      <c r="I27" s="74">
        <v>221962</v>
      </c>
    </row>
    <row r="28" spans="2:9" ht="90" customHeight="1" x14ac:dyDescent="0.25">
      <c r="B28" s="43" t="s">
        <v>229</v>
      </c>
      <c r="C28" s="420"/>
      <c r="D28" s="44"/>
      <c r="E28" s="69">
        <v>40000000</v>
      </c>
      <c r="F28" s="69">
        <v>2778672</v>
      </c>
      <c r="G28" s="69">
        <v>1200000</v>
      </c>
      <c r="H28" s="90">
        <f t="shared" si="0"/>
        <v>0.43186097531482665</v>
      </c>
      <c r="I28" s="74">
        <v>221965</v>
      </c>
    </row>
    <row r="29" spans="2:9" ht="90" customHeight="1" x14ac:dyDescent="0.25">
      <c r="B29" s="46" t="s">
        <v>150</v>
      </c>
      <c r="C29" s="420"/>
      <c r="D29" s="47" t="s">
        <v>185</v>
      </c>
      <c r="E29" s="69">
        <v>23750000</v>
      </c>
      <c r="F29" s="69">
        <v>0</v>
      </c>
      <c r="G29" s="69">
        <v>0</v>
      </c>
      <c r="H29" s="90" t="e">
        <f t="shared" si="0"/>
        <v>#DIV/0!</v>
      </c>
      <c r="I29" s="75">
        <v>116530</v>
      </c>
    </row>
    <row r="30" spans="2:9" ht="90" customHeight="1" x14ac:dyDescent="0.25">
      <c r="B30" s="46" t="s">
        <v>151</v>
      </c>
      <c r="C30" s="420"/>
      <c r="D30" s="47" t="s">
        <v>186</v>
      </c>
      <c r="E30" s="69">
        <v>1300000</v>
      </c>
      <c r="F30" s="69">
        <v>34248424</v>
      </c>
      <c r="G30" s="69">
        <v>0</v>
      </c>
      <c r="H30" s="90">
        <f t="shared" si="0"/>
        <v>0</v>
      </c>
      <c r="I30" s="75">
        <v>142767</v>
      </c>
    </row>
    <row r="31" spans="2:9" ht="90" customHeight="1" x14ac:dyDescent="0.25">
      <c r="B31" s="46" t="s">
        <v>152</v>
      </c>
      <c r="C31" s="420"/>
      <c r="D31" s="47" t="s">
        <v>187</v>
      </c>
      <c r="E31" s="69">
        <v>31881336</v>
      </c>
      <c r="F31" s="69">
        <v>31881336</v>
      </c>
      <c r="G31" s="69">
        <v>1223010.24</v>
      </c>
      <c r="H31" s="90">
        <f t="shared" si="0"/>
        <v>3.8361323377414297E-2</v>
      </c>
      <c r="I31" s="75">
        <v>167405</v>
      </c>
    </row>
    <row r="32" spans="2:9" ht="90" customHeight="1" x14ac:dyDescent="0.25">
      <c r="B32" s="46" t="s">
        <v>152</v>
      </c>
      <c r="C32" s="420"/>
      <c r="D32" s="47" t="s">
        <v>188</v>
      </c>
      <c r="E32" s="69">
        <v>46050000</v>
      </c>
      <c r="F32" s="69">
        <v>35744431</v>
      </c>
      <c r="G32" s="69">
        <v>30167081.219999999</v>
      </c>
      <c r="H32" s="90">
        <f t="shared" si="0"/>
        <v>0.84396590954266415</v>
      </c>
      <c r="I32" s="75">
        <v>189499</v>
      </c>
    </row>
    <row r="33" spans="2:10" ht="90" customHeight="1" x14ac:dyDescent="0.25">
      <c r="B33" s="46" t="s">
        <v>153</v>
      </c>
      <c r="C33" s="420"/>
      <c r="D33" s="47"/>
      <c r="E33" s="69">
        <v>0</v>
      </c>
      <c r="F33" s="69">
        <v>126770500</v>
      </c>
      <c r="G33" s="69">
        <v>76363701.480000004</v>
      </c>
      <c r="H33" s="70">
        <f t="shared" si="0"/>
        <v>0.60237753641422886</v>
      </c>
      <c r="I33" s="75">
        <v>190108</v>
      </c>
    </row>
    <row r="34" spans="2:10" ht="90" customHeight="1" x14ac:dyDescent="0.25">
      <c r="B34" s="46" t="s">
        <v>154</v>
      </c>
      <c r="C34" s="420"/>
      <c r="D34" s="47"/>
      <c r="E34" s="69">
        <v>0</v>
      </c>
      <c r="F34" s="69">
        <v>11510337</v>
      </c>
      <c r="G34" s="69">
        <v>4184226.09</v>
      </c>
      <c r="H34" s="70">
        <f t="shared" si="0"/>
        <v>0.36351899079931366</v>
      </c>
      <c r="I34" s="75">
        <v>190122</v>
      </c>
    </row>
    <row r="35" spans="2:10" ht="90" customHeight="1" x14ac:dyDescent="0.25">
      <c r="B35" s="46" t="s">
        <v>155</v>
      </c>
      <c r="C35" s="420"/>
      <c r="D35" s="47" t="s">
        <v>189</v>
      </c>
      <c r="E35" s="69">
        <v>16100000</v>
      </c>
      <c r="F35" s="69">
        <v>1200000</v>
      </c>
      <c r="G35" s="69">
        <v>981253.77</v>
      </c>
      <c r="H35" s="90">
        <f t="shared" si="0"/>
        <v>0.81771147499999997</v>
      </c>
      <c r="I35" s="75">
        <v>221005</v>
      </c>
    </row>
    <row r="36" spans="2:10" ht="90" customHeight="1" x14ac:dyDescent="0.25">
      <c r="B36" s="46" t="s">
        <v>156</v>
      </c>
      <c r="C36" s="420"/>
      <c r="D36" s="47" t="s">
        <v>190</v>
      </c>
      <c r="E36" s="69">
        <v>27524022</v>
      </c>
      <c r="F36" s="69">
        <v>27524022</v>
      </c>
      <c r="G36" s="69">
        <v>3474885.01</v>
      </c>
      <c r="H36" s="90">
        <f t="shared" si="0"/>
        <v>0.12624917281347905</v>
      </c>
      <c r="I36" s="75">
        <v>72220</v>
      </c>
    </row>
    <row r="37" spans="2:10" ht="90" customHeight="1" x14ac:dyDescent="0.25">
      <c r="B37" s="46" t="s">
        <v>157</v>
      </c>
      <c r="C37" s="420"/>
      <c r="D37" s="47" t="s">
        <v>191</v>
      </c>
      <c r="E37" s="69">
        <v>193950000</v>
      </c>
      <c r="F37" s="69">
        <v>0</v>
      </c>
      <c r="G37" s="69">
        <v>0</v>
      </c>
      <c r="H37" s="90" t="e">
        <f t="shared" si="0"/>
        <v>#DIV/0!</v>
      </c>
      <c r="I37" s="75">
        <v>95927</v>
      </c>
    </row>
    <row r="38" spans="2:10" ht="90" customHeight="1" x14ac:dyDescent="0.25">
      <c r="B38" s="46" t="s">
        <v>152</v>
      </c>
      <c r="C38" s="421"/>
      <c r="D38" s="47" t="s">
        <v>192</v>
      </c>
      <c r="E38" s="69">
        <v>33517793</v>
      </c>
      <c r="F38" s="69">
        <v>33517793</v>
      </c>
      <c r="G38" s="69">
        <v>7414262.9699999997</v>
      </c>
      <c r="H38" s="90">
        <f t="shared" si="0"/>
        <v>0.22120379375813914</v>
      </c>
      <c r="I38" s="75">
        <v>72219</v>
      </c>
    </row>
    <row r="39" spans="2:10" ht="90" customHeight="1" x14ac:dyDescent="0.25">
      <c r="B39" s="46" t="s">
        <v>159</v>
      </c>
      <c r="C39" s="48" t="s">
        <v>160</v>
      </c>
      <c r="D39" s="47" t="s">
        <v>193</v>
      </c>
      <c r="E39" s="69">
        <v>47331000</v>
      </c>
      <c r="F39" s="69">
        <v>1000000</v>
      </c>
      <c r="G39" s="69">
        <v>348216.3</v>
      </c>
      <c r="H39" s="90">
        <f t="shared" si="0"/>
        <v>0.34821629999999998</v>
      </c>
      <c r="I39" s="75">
        <v>211099</v>
      </c>
    </row>
    <row r="40" spans="2:10" ht="90" customHeight="1" x14ac:dyDescent="0.25">
      <c r="B40" s="46" t="s">
        <v>161</v>
      </c>
      <c r="C40" s="409" t="s">
        <v>224</v>
      </c>
      <c r="D40" s="47"/>
      <c r="E40" s="69">
        <v>0</v>
      </c>
      <c r="F40" s="69">
        <v>2312052</v>
      </c>
      <c r="G40" s="69">
        <v>1931846.46</v>
      </c>
      <c r="H40" s="70">
        <f t="shared" si="0"/>
        <v>0.83555493561563488</v>
      </c>
      <c r="I40" s="75">
        <v>33423</v>
      </c>
      <c r="J40" s="37"/>
    </row>
    <row r="41" spans="2:10" ht="90" customHeight="1" x14ac:dyDescent="0.25">
      <c r="B41" s="46" t="s">
        <v>162</v>
      </c>
      <c r="C41" s="409"/>
      <c r="D41" s="47" t="s">
        <v>194</v>
      </c>
      <c r="E41" s="69">
        <v>624278</v>
      </c>
      <c r="F41" s="69">
        <v>4255053</v>
      </c>
      <c r="G41" s="69">
        <v>1255327.19</v>
      </c>
      <c r="H41" s="90">
        <f t="shared" si="0"/>
        <v>0.29502034169727143</v>
      </c>
      <c r="I41" s="75">
        <v>224376</v>
      </c>
    </row>
    <row r="42" spans="2:10" ht="90" customHeight="1" x14ac:dyDescent="0.25">
      <c r="B42" s="46" t="s">
        <v>163</v>
      </c>
      <c r="C42" s="409"/>
      <c r="D42" s="47" t="s">
        <v>195</v>
      </c>
      <c r="E42" s="69">
        <v>687322</v>
      </c>
      <c r="F42" s="69">
        <v>4980360</v>
      </c>
      <c r="G42" s="69">
        <v>567796.37</v>
      </c>
      <c r="H42" s="90">
        <f t="shared" si="0"/>
        <v>0.11400709386470054</v>
      </c>
      <c r="I42" s="75">
        <v>224215</v>
      </c>
    </row>
    <row r="43" spans="2:10" ht="90" customHeight="1" x14ac:dyDescent="0.25">
      <c r="B43" s="46" t="s">
        <v>163</v>
      </c>
      <c r="C43" s="409"/>
      <c r="D43" s="47" t="s">
        <v>196</v>
      </c>
      <c r="E43" s="69">
        <v>810167</v>
      </c>
      <c r="F43" s="69">
        <v>5029200</v>
      </c>
      <c r="G43" s="69">
        <v>911176.33</v>
      </c>
      <c r="H43" s="90">
        <f t="shared" si="0"/>
        <v>0.18117719120337231</v>
      </c>
      <c r="I43" s="75">
        <v>155983</v>
      </c>
    </row>
    <row r="44" spans="2:10" ht="90" customHeight="1" x14ac:dyDescent="0.25">
      <c r="B44" s="46" t="s">
        <v>164</v>
      </c>
      <c r="C44" s="409" t="s">
        <v>234</v>
      </c>
      <c r="D44" s="47"/>
      <c r="E44" s="69">
        <v>0</v>
      </c>
      <c r="F44" s="69">
        <v>2088359</v>
      </c>
      <c r="G44" s="69">
        <v>915862.74</v>
      </c>
      <c r="H44" s="70">
        <f t="shared" si="0"/>
        <v>0.43855617736222557</v>
      </c>
      <c r="I44" s="75">
        <v>209397</v>
      </c>
      <c r="J44" s="37"/>
    </row>
    <row r="45" spans="2:10" ht="90" customHeight="1" x14ac:dyDescent="0.25">
      <c r="B45" s="46" t="s">
        <v>165</v>
      </c>
      <c r="C45" s="409"/>
      <c r="D45" s="47" t="s">
        <v>197</v>
      </c>
      <c r="E45" s="69">
        <v>632904</v>
      </c>
      <c r="F45" s="69">
        <v>1965365</v>
      </c>
      <c r="G45" s="69">
        <v>716337.04</v>
      </c>
      <c r="H45" s="90">
        <f t="shared" si="0"/>
        <v>0.36448040949136679</v>
      </c>
      <c r="I45" s="75">
        <v>209400</v>
      </c>
    </row>
    <row r="46" spans="2:10" ht="90" customHeight="1" x14ac:dyDescent="0.25">
      <c r="B46" s="46" t="s">
        <v>166</v>
      </c>
      <c r="C46" s="409"/>
      <c r="D46" s="47"/>
      <c r="E46" s="69">
        <v>0</v>
      </c>
      <c r="F46" s="69">
        <v>3430971</v>
      </c>
      <c r="G46" s="69">
        <v>802317.84</v>
      </c>
      <c r="H46" s="70">
        <f t="shared" si="0"/>
        <v>0.23384570723564843</v>
      </c>
      <c r="I46" s="75">
        <v>209399</v>
      </c>
      <c r="J46" s="37"/>
    </row>
    <row r="47" spans="2:10" ht="90" customHeight="1" x14ac:dyDescent="0.25">
      <c r="B47" s="46" t="s">
        <v>167</v>
      </c>
      <c r="C47" s="409"/>
      <c r="D47" s="47"/>
      <c r="E47" s="69">
        <v>0</v>
      </c>
      <c r="F47" s="69">
        <v>3813052</v>
      </c>
      <c r="G47" s="69">
        <v>803993.54</v>
      </c>
      <c r="H47" s="70">
        <f t="shared" si="0"/>
        <v>0.2108530227230051</v>
      </c>
      <c r="I47" s="75">
        <v>209398</v>
      </c>
      <c r="J47" s="37"/>
    </row>
    <row r="48" spans="2:10" ht="90" customHeight="1" x14ac:dyDescent="0.25">
      <c r="B48" s="46" t="s">
        <v>168</v>
      </c>
      <c r="C48" s="409"/>
      <c r="D48" s="47"/>
      <c r="E48" s="69">
        <v>0</v>
      </c>
      <c r="F48" s="69">
        <v>3731490</v>
      </c>
      <c r="G48" s="69">
        <v>461195.38</v>
      </c>
      <c r="H48" s="70">
        <f t="shared" si="0"/>
        <v>0.12359550206485881</v>
      </c>
      <c r="I48" s="75">
        <v>206196</v>
      </c>
      <c r="J48" s="37"/>
    </row>
    <row r="49" spans="2:9" ht="90" customHeight="1" x14ac:dyDescent="0.25">
      <c r="B49" s="46" t="s">
        <v>169</v>
      </c>
      <c r="C49" s="48" t="s">
        <v>158</v>
      </c>
      <c r="D49" s="47" t="s">
        <v>198</v>
      </c>
      <c r="E49" s="69">
        <v>29775000</v>
      </c>
      <c r="F49" s="69">
        <v>29495346</v>
      </c>
      <c r="G49" s="69">
        <v>29487468.77</v>
      </c>
      <c r="H49" s="90">
        <f t="shared" si="0"/>
        <v>0.99973293312104217</v>
      </c>
      <c r="I49" s="75">
        <v>130902</v>
      </c>
    </row>
    <row r="50" spans="2:9" ht="36" customHeight="1" x14ac:dyDescent="0.25">
      <c r="B50" s="49" t="s">
        <v>114</v>
      </c>
      <c r="C50" s="50"/>
      <c r="D50" s="50"/>
      <c r="E50" s="72">
        <f>SUM(E7:E49)</f>
        <v>1314204517</v>
      </c>
      <c r="F50" s="72">
        <f t="shared" ref="F50:G50" si="1">SUM(F7:F49)</f>
        <v>957530805</v>
      </c>
      <c r="G50" s="72">
        <f t="shared" si="1"/>
        <v>526300495.14999998</v>
      </c>
      <c r="H50" s="73">
        <f>+G50/F50</f>
        <v>0.54964340823478774</v>
      </c>
      <c r="I50" s="57"/>
    </row>
    <row r="51" spans="2:9" ht="36" customHeight="1" x14ac:dyDescent="0.25">
      <c r="B51" s="49"/>
      <c r="C51" s="50"/>
      <c r="D51" s="50"/>
      <c r="E51" s="84">
        <v>1000566929</v>
      </c>
      <c r="F51" s="84">
        <v>809172097</v>
      </c>
      <c r="G51" s="84">
        <v>480779391.19999999</v>
      </c>
      <c r="H51" s="85"/>
      <c r="I51" s="57"/>
    </row>
    <row r="52" spans="2:9" ht="36" customHeight="1" x14ac:dyDescent="0.25">
      <c r="B52" s="49"/>
      <c r="C52" s="50"/>
      <c r="D52" s="50"/>
      <c r="E52" s="84">
        <f>+E50-E51</f>
        <v>313637588</v>
      </c>
      <c r="F52" s="84">
        <f>+F50-F51</f>
        <v>148358708</v>
      </c>
      <c r="G52" s="84">
        <f>+G50-G51</f>
        <v>45521103.949999988</v>
      </c>
      <c r="H52" s="85"/>
      <c r="I52" s="57"/>
    </row>
    <row r="53" spans="2:9" ht="15.75" customHeight="1" x14ac:dyDescent="0.25"/>
    <row r="54" spans="2:9" ht="15.75" customHeight="1" x14ac:dyDescent="0.25"/>
    <row r="55" spans="2:9" ht="15.75" customHeight="1" x14ac:dyDescent="0.25"/>
    <row r="56" spans="2:9" ht="15.75" customHeight="1" x14ac:dyDescent="0.25"/>
    <row r="57" spans="2:9" ht="15.75" customHeight="1" x14ac:dyDescent="0.25"/>
    <row r="58" spans="2:9" ht="15.75" customHeight="1" x14ac:dyDescent="0.25"/>
    <row r="59" spans="2:9" ht="15.75" customHeight="1" x14ac:dyDescent="0.25"/>
    <row r="60" spans="2:9" ht="15.75" customHeight="1" x14ac:dyDescent="0.25"/>
    <row r="61" spans="2:9" ht="15.75" customHeight="1" x14ac:dyDescent="0.25"/>
    <row r="62" spans="2:9" ht="33.75" customHeight="1" x14ac:dyDescent="0.25">
      <c r="B62" s="37"/>
      <c r="C62" s="36"/>
    </row>
    <row r="63" spans="2:9" ht="15.75" customHeight="1" x14ac:dyDescent="0.25"/>
    <row r="64" spans="2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B5:B6"/>
    <mergeCell ref="C5:C6"/>
    <mergeCell ref="D5:D6"/>
    <mergeCell ref="E5:F5"/>
    <mergeCell ref="C23:C26"/>
    <mergeCell ref="C40:C43"/>
    <mergeCell ref="C44:C48"/>
    <mergeCell ref="I5:I6"/>
    <mergeCell ref="G5:H5"/>
    <mergeCell ref="C8:C17"/>
    <mergeCell ref="C18:C20"/>
    <mergeCell ref="C21:C22"/>
    <mergeCell ref="C27:C38"/>
  </mergeCells>
  <pageMargins left="0.25" right="0.25" top="0.75" bottom="0.75" header="0.3" footer="0.3"/>
  <pageSetup scale="49" orientation="portrait" r:id="rId1"/>
  <rowBreaks count="3" manualBreakCount="3">
    <brk id="22" max="9" man="1"/>
    <brk id="38" max="16383" man="1"/>
    <brk id="5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B1:K995"/>
  <sheetViews>
    <sheetView view="pageBreakPreview" topLeftCell="A43" zoomScale="80" zoomScaleNormal="70" zoomScaleSheetLayoutView="80" workbookViewId="0">
      <selection activeCell="I17" sqref="I17"/>
    </sheetView>
  </sheetViews>
  <sheetFormatPr baseColWidth="10" defaultColWidth="14.42578125" defaultRowHeight="15" customHeight="1" x14ac:dyDescent="0.25"/>
  <cols>
    <col min="1" max="1" width="5.28515625" style="2" customWidth="1"/>
    <col min="2" max="2" width="38.140625" style="2" customWidth="1"/>
    <col min="3" max="3" width="41.7109375" style="2" customWidth="1"/>
    <col min="4" max="4" width="31" style="2" hidden="1" customWidth="1"/>
    <col min="5" max="5" width="28.28515625" style="56" customWidth="1"/>
    <col min="6" max="6" width="24.28515625" style="56" customWidth="1"/>
    <col min="7" max="7" width="22.42578125" style="56" customWidth="1"/>
    <col min="8" max="8" width="23" style="92" bestFit="1" customWidth="1"/>
    <col min="9" max="9" width="15.28515625" style="56" customWidth="1"/>
    <col min="10" max="10" width="5" style="2" customWidth="1"/>
    <col min="11" max="11" width="17.85546875" style="2" bestFit="1" customWidth="1"/>
    <col min="12" max="19" width="10.7109375" style="2" customWidth="1"/>
    <col min="20" max="16384" width="14.42578125" style="2"/>
  </cols>
  <sheetData>
    <row r="1" spans="2:11" x14ac:dyDescent="0.25">
      <c r="E1" s="61"/>
      <c r="F1" s="61"/>
    </row>
    <row r="2" spans="2:11" x14ac:dyDescent="0.25">
      <c r="E2" s="61"/>
      <c r="F2" s="61"/>
    </row>
    <row r="3" spans="2:11" x14ac:dyDescent="0.25">
      <c r="E3" s="61"/>
      <c r="F3" s="61"/>
    </row>
    <row r="4" spans="2:11" ht="15.75" thickBot="1" x14ac:dyDescent="0.3">
      <c r="E4" s="61"/>
      <c r="F4" s="61"/>
    </row>
    <row r="5" spans="2:11" ht="39" customHeight="1" x14ac:dyDescent="0.25">
      <c r="B5" s="422" t="s">
        <v>49</v>
      </c>
      <c r="C5" s="424" t="s">
        <v>50</v>
      </c>
      <c r="D5" s="424" t="s">
        <v>51</v>
      </c>
      <c r="E5" s="426" t="s">
        <v>52</v>
      </c>
      <c r="F5" s="413"/>
      <c r="G5" s="412" t="s">
        <v>53</v>
      </c>
      <c r="H5" s="413"/>
      <c r="I5" s="410" t="s">
        <v>57</v>
      </c>
    </row>
    <row r="6" spans="2:11" ht="42.75" customHeight="1" x14ac:dyDescent="0.25">
      <c r="B6" s="423"/>
      <c r="C6" s="425"/>
      <c r="D6" s="425"/>
      <c r="E6" s="63" t="s">
        <v>55</v>
      </c>
      <c r="F6" s="63" t="s">
        <v>6</v>
      </c>
      <c r="G6" s="64" t="s">
        <v>7</v>
      </c>
      <c r="H6" s="93" t="s">
        <v>56</v>
      </c>
      <c r="I6" s="411"/>
    </row>
    <row r="7" spans="2:11" ht="94.5" customHeight="1" x14ac:dyDescent="0.25">
      <c r="B7" s="38" t="s">
        <v>135</v>
      </c>
      <c r="C7" s="81" t="s">
        <v>219</v>
      </c>
      <c r="D7" s="23" t="s">
        <v>170</v>
      </c>
      <c r="E7" s="66">
        <v>92216000</v>
      </c>
      <c r="F7" s="66">
        <v>90244380</v>
      </c>
      <c r="G7" s="67">
        <v>16772391.609999999</v>
      </c>
      <c r="H7" s="94">
        <f>G7/F7</f>
        <v>0.185855247828175</v>
      </c>
      <c r="I7" s="76">
        <v>60132</v>
      </c>
    </row>
    <row r="8" spans="2:11" ht="98.25" customHeight="1" x14ac:dyDescent="0.25">
      <c r="B8" s="38" t="s">
        <v>136</v>
      </c>
      <c r="C8" s="414" t="s">
        <v>220</v>
      </c>
      <c r="D8" s="23" t="s">
        <v>171</v>
      </c>
      <c r="E8" s="69">
        <v>48600000</v>
      </c>
      <c r="F8" s="69">
        <v>69459811</v>
      </c>
      <c r="G8" s="69">
        <v>33701645.359999999</v>
      </c>
      <c r="H8" s="95">
        <f t="shared" ref="H8:H44" si="0">G8/F8</f>
        <v>0.48519632971647447</v>
      </c>
      <c r="I8" s="77">
        <v>208415</v>
      </c>
    </row>
    <row r="9" spans="2:11" ht="76.5" customHeight="1" x14ac:dyDescent="0.25">
      <c r="B9" s="38" t="s">
        <v>137</v>
      </c>
      <c r="C9" s="415"/>
      <c r="D9" s="23" t="s">
        <v>172</v>
      </c>
      <c r="E9" s="67">
        <v>26000000</v>
      </c>
      <c r="F9" s="67">
        <v>28173428</v>
      </c>
      <c r="G9" s="67">
        <v>28173426.870000001</v>
      </c>
      <c r="H9" s="94">
        <f t="shared" si="0"/>
        <v>0.99999995989128487</v>
      </c>
      <c r="I9" s="76">
        <v>209024</v>
      </c>
    </row>
    <row r="10" spans="2:11" ht="76.5" customHeight="1" x14ac:dyDescent="0.25">
      <c r="B10" s="38" t="s">
        <v>138</v>
      </c>
      <c r="C10" s="415"/>
      <c r="D10" s="23" t="s">
        <v>173</v>
      </c>
      <c r="E10" s="69">
        <v>54304761</v>
      </c>
      <c r="F10" s="69">
        <v>22739140</v>
      </c>
      <c r="G10" s="69">
        <v>21129834.43</v>
      </c>
      <c r="H10" s="95">
        <f t="shared" si="0"/>
        <v>0.92922750948364796</v>
      </c>
      <c r="I10" s="77">
        <v>209051</v>
      </c>
    </row>
    <row r="11" spans="2:11" ht="76.5" customHeight="1" x14ac:dyDescent="0.25">
      <c r="B11" s="38" t="s">
        <v>139</v>
      </c>
      <c r="C11" s="415"/>
      <c r="D11" s="23" t="s">
        <v>174</v>
      </c>
      <c r="E11" s="69">
        <v>23191912</v>
      </c>
      <c r="F11" s="69">
        <v>3000000</v>
      </c>
      <c r="G11" s="69">
        <v>0</v>
      </c>
      <c r="H11" s="95">
        <f t="shared" si="0"/>
        <v>0</v>
      </c>
      <c r="I11" s="77">
        <v>209677</v>
      </c>
    </row>
    <row r="12" spans="2:11" ht="76.5" customHeight="1" x14ac:dyDescent="0.25">
      <c r="B12" s="38" t="s">
        <v>140</v>
      </c>
      <c r="C12" s="415"/>
      <c r="D12" s="23" t="s">
        <v>175</v>
      </c>
      <c r="E12" s="69">
        <v>41347830</v>
      </c>
      <c r="F12" s="69">
        <v>5100000</v>
      </c>
      <c r="G12" s="69">
        <v>459062.26</v>
      </c>
      <c r="H12" s="95">
        <f t="shared" si="0"/>
        <v>9.0012207843137251E-2</v>
      </c>
      <c r="I12" s="77">
        <v>209678</v>
      </c>
    </row>
    <row r="13" spans="2:11" ht="76.5" customHeight="1" x14ac:dyDescent="0.25">
      <c r="B13" s="38" t="s">
        <v>140</v>
      </c>
      <c r="C13" s="415"/>
      <c r="D13" s="23" t="s">
        <v>176</v>
      </c>
      <c r="E13" s="69">
        <v>50319389</v>
      </c>
      <c r="F13" s="69">
        <v>20946675</v>
      </c>
      <c r="G13" s="69">
        <v>20889071.260000002</v>
      </c>
      <c r="H13" s="95">
        <f t="shared" si="0"/>
        <v>0.99724998167967005</v>
      </c>
      <c r="I13" s="77">
        <v>209682</v>
      </c>
    </row>
    <row r="14" spans="2:11" ht="76.5" customHeight="1" x14ac:dyDescent="0.25">
      <c r="B14" s="38" t="s">
        <v>140</v>
      </c>
      <c r="C14" s="415"/>
      <c r="D14" s="23" t="s">
        <v>177</v>
      </c>
      <c r="E14" s="69">
        <v>23281973</v>
      </c>
      <c r="F14" s="69">
        <v>728638</v>
      </c>
      <c r="G14" s="69">
        <v>728484.87</v>
      </c>
      <c r="H14" s="95">
        <f t="shared" si="0"/>
        <v>0.99978984077141186</v>
      </c>
      <c r="I14" s="77">
        <v>207590</v>
      </c>
    </row>
    <row r="15" spans="2:11" ht="76.5" customHeight="1" x14ac:dyDescent="0.25">
      <c r="B15" s="38" t="s">
        <v>141</v>
      </c>
      <c r="C15" s="415"/>
      <c r="D15" s="23" t="s">
        <v>178</v>
      </c>
      <c r="E15" s="69">
        <v>3300636</v>
      </c>
      <c r="F15" s="69">
        <v>10930680</v>
      </c>
      <c r="G15" s="69">
        <v>9805023.3300000001</v>
      </c>
      <c r="H15" s="95">
        <f t="shared" si="0"/>
        <v>0.89701860542985434</v>
      </c>
      <c r="I15" s="77">
        <v>149860</v>
      </c>
      <c r="K15" s="60"/>
    </row>
    <row r="16" spans="2:11" ht="76.5" customHeight="1" x14ac:dyDescent="0.25">
      <c r="B16" s="38" t="s">
        <v>142</v>
      </c>
      <c r="C16" s="415"/>
      <c r="D16" s="23" t="s">
        <v>60</v>
      </c>
      <c r="E16" s="69">
        <v>0</v>
      </c>
      <c r="F16" s="69">
        <v>12143524</v>
      </c>
      <c r="G16" s="69">
        <v>445696.74</v>
      </c>
      <c r="H16" s="95">
        <f t="shared" si="0"/>
        <v>3.6702421801118025E-2</v>
      </c>
      <c r="I16" s="77">
        <v>228252</v>
      </c>
      <c r="J16" s="51"/>
    </row>
    <row r="17" spans="2:9" ht="76.5" customHeight="1" x14ac:dyDescent="0.25">
      <c r="B17" s="38" t="s">
        <v>142</v>
      </c>
      <c r="C17" s="416"/>
      <c r="D17" s="23" t="s">
        <v>61</v>
      </c>
      <c r="E17" s="67">
        <v>0</v>
      </c>
      <c r="F17" s="67">
        <v>12386032</v>
      </c>
      <c r="G17" s="67">
        <v>398880.6</v>
      </c>
      <c r="H17" s="94">
        <f t="shared" si="0"/>
        <v>3.2204066645395393E-2</v>
      </c>
      <c r="I17" s="77">
        <v>228343</v>
      </c>
    </row>
    <row r="18" spans="2:9" ht="76.5" customHeight="1" x14ac:dyDescent="0.25">
      <c r="B18" s="38" t="s">
        <v>143</v>
      </c>
      <c r="C18" s="417" t="s">
        <v>221</v>
      </c>
      <c r="D18" s="23" t="s">
        <v>179</v>
      </c>
      <c r="E18" s="69">
        <v>147845465</v>
      </c>
      <c r="F18" s="69">
        <v>73090761</v>
      </c>
      <c r="G18" s="69">
        <v>73090760.5</v>
      </c>
      <c r="H18" s="95">
        <f t="shared" si="0"/>
        <v>0.99999999315919008</v>
      </c>
      <c r="I18" s="77">
        <v>34968</v>
      </c>
    </row>
    <row r="19" spans="2:9" ht="76.5" customHeight="1" x14ac:dyDescent="0.25">
      <c r="B19" s="38" t="s">
        <v>144</v>
      </c>
      <c r="C19" s="418"/>
      <c r="D19" s="23" t="s">
        <v>180</v>
      </c>
      <c r="E19" s="69">
        <v>60000000</v>
      </c>
      <c r="F19" s="69">
        <v>76600000</v>
      </c>
      <c r="G19" s="69">
        <v>71241509.659999996</v>
      </c>
      <c r="H19" s="95">
        <f t="shared" si="0"/>
        <v>0.93004581801566577</v>
      </c>
      <c r="I19" s="77">
        <v>116535</v>
      </c>
    </row>
    <row r="20" spans="2:9" ht="76.5" customHeight="1" x14ac:dyDescent="0.25">
      <c r="B20" s="38" t="s">
        <v>143</v>
      </c>
      <c r="C20" s="418"/>
      <c r="D20" s="23" t="s">
        <v>181</v>
      </c>
      <c r="E20" s="69">
        <v>133231886</v>
      </c>
      <c r="F20" s="69">
        <v>10134533</v>
      </c>
      <c r="G20" s="69">
        <v>0</v>
      </c>
      <c r="H20" s="95">
        <f t="shared" si="0"/>
        <v>0</v>
      </c>
      <c r="I20" s="77">
        <v>15149</v>
      </c>
    </row>
    <row r="21" spans="2:9" ht="76.5" customHeight="1" x14ac:dyDescent="0.25">
      <c r="B21" s="38" t="s">
        <v>145</v>
      </c>
      <c r="C21" s="417" t="s">
        <v>222</v>
      </c>
      <c r="D21" s="23" t="s">
        <v>182</v>
      </c>
      <c r="E21" s="69">
        <v>36475246</v>
      </c>
      <c r="F21" s="69">
        <v>36475246</v>
      </c>
      <c r="G21" s="69">
        <v>7322821.6799999997</v>
      </c>
      <c r="H21" s="95">
        <f t="shared" si="0"/>
        <v>0.20076140624246919</v>
      </c>
      <c r="I21" s="77">
        <v>116527</v>
      </c>
    </row>
    <row r="22" spans="2:9" ht="76.5" customHeight="1" x14ac:dyDescent="0.25">
      <c r="B22" s="39" t="s">
        <v>145</v>
      </c>
      <c r="C22" s="418"/>
      <c r="D22" s="40" t="s">
        <v>183</v>
      </c>
      <c r="E22" s="71">
        <v>45347603</v>
      </c>
      <c r="F22" s="71">
        <v>45347603</v>
      </c>
      <c r="G22" s="71">
        <v>6697145.1500000004</v>
      </c>
      <c r="H22" s="96">
        <f t="shared" si="0"/>
        <v>0.14768465601147651</v>
      </c>
      <c r="I22" s="78">
        <v>132258</v>
      </c>
    </row>
    <row r="23" spans="2:9" ht="76.5" customHeight="1" x14ac:dyDescent="0.25">
      <c r="B23" s="41" t="s">
        <v>146</v>
      </c>
      <c r="C23" s="427" t="s">
        <v>223</v>
      </c>
      <c r="D23" s="42" t="s">
        <v>184</v>
      </c>
      <c r="E23" s="69">
        <v>22077494</v>
      </c>
      <c r="F23" s="69">
        <v>18741577</v>
      </c>
      <c r="G23" s="69">
        <v>16149118.109999999</v>
      </c>
      <c r="H23" s="95">
        <f t="shared" si="0"/>
        <v>0.86167338586288655</v>
      </c>
      <c r="I23" s="79">
        <v>209016</v>
      </c>
    </row>
    <row r="24" spans="2:9" ht="76.5" customHeight="1" x14ac:dyDescent="0.25">
      <c r="B24" s="43" t="s">
        <v>147</v>
      </c>
      <c r="C24" s="428"/>
      <c r="D24" s="23" t="s">
        <v>62</v>
      </c>
      <c r="E24" s="69">
        <v>0</v>
      </c>
      <c r="F24" s="69">
        <v>12316168</v>
      </c>
      <c r="G24" s="69">
        <v>0</v>
      </c>
      <c r="H24" s="95">
        <f t="shared" si="0"/>
        <v>0</v>
      </c>
      <c r="I24" s="80">
        <v>228035</v>
      </c>
    </row>
    <row r="25" spans="2:9" ht="90" customHeight="1" x14ac:dyDescent="0.25">
      <c r="B25" s="43" t="s">
        <v>148</v>
      </c>
      <c r="C25" s="428"/>
      <c r="D25" s="23" t="s">
        <v>63</v>
      </c>
      <c r="E25" s="69">
        <v>0</v>
      </c>
      <c r="F25" s="69">
        <v>7441805</v>
      </c>
      <c r="G25" s="69">
        <v>224087.69</v>
      </c>
      <c r="H25" s="95">
        <f t="shared" si="0"/>
        <v>3.0112007772307929E-2</v>
      </c>
      <c r="I25" s="80">
        <v>228061</v>
      </c>
    </row>
    <row r="26" spans="2:9" ht="90" customHeight="1" x14ac:dyDescent="0.25">
      <c r="B26" s="45" t="s">
        <v>149</v>
      </c>
      <c r="C26" s="429"/>
      <c r="D26" s="44"/>
      <c r="E26" s="69">
        <v>0</v>
      </c>
      <c r="F26" s="69">
        <v>11053043</v>
      </c>
      <c r="G26" s="69">
        <v>11024657.18</v>
      </c>
      <c r="H26" s="95">
        <f t="shared" si="0"/>
        <v>0.9974318547390072</v>
      </c>
      <c r="I26" s="74">
        <v>228251</v>
      </c>
    </row>
    <row r="27" spans="2:9" ht="90" customHeight="1" x14ac:dyDescent="0.25">
      <c r="B27" s="43" t="s">
        <v>228</v>
      </c>
      <c r="C27" s="419" t="s">
        <v>158</v>
      </c>
      <c r="D27" s="44"/>
      <c r="E27" s="69">
        <v>12730500</v>
      </c>
      <c r="F27" s="69">
        <v>0</v>
      </c>
      <c r="G27" s="69">
        <v>0</v>
      </c>
      <c r="H27" s="95" t="e">
        <f t="shared" si="0"/>
        <v>#DIV/0!</v>
      </c>
      <c r="I27" s="74">
        <v>221962</v>
      </c>
    </row>
    <row r="28" spans="2:9" ht="90" customHeight="1" x14ac:dyDescent="0.25">
      <c r="B28" s="43" t="s">
        <v>229</v>
      </c>
      <c r="C28" s="420"/>
      <c r="D28" s="44"/>
      <c r="E28" s="69">
        <v>40000000</v>
      </c>
      <c r="F28" s="69">
        <v>2778672</v>
      </c>
      <c r="G28" s="69">
        <v>1200000</v>
      </c>
      <c r="H28" s="95">
        <f t="shared" si="0"/>
        <v>0.43186097531482665</v>
      </c>
      <c r="I28" s="74">
        <v>221965</v>
      </c>
    </row>
    <row r="29" spans="2:9" ht="90" customHeight="1" x14ac:dyDescent="0.25">
      <c r="B29" s="46" t="s">
        <v>150</v>
      </c>
      <c r="C29" s="420"/>
      <c r="D29" s="47" t="s">
        <v>185</v>
      </c>
      <c r="E29" s="69">
        <v>23750000</v>
      </c>
      <c r="F29" s="69">
        <v>0</v>
      </c>
      <c r="G29" s="69">
        <v>0</v>
      </c>
      <c r="H29" s="95" t="e">
        <f t="shared" si="0"/>
        <v>#DIV/0!</v>
      </c>
      <c r="I29" s="75">
        <v>116530</v>
      </c>
    </row>
    <row r="30" spans="2:9" ht="90" customHeight="1" x14ac:dyDescent="0.25">
      <c r="B30" s="46" t="s">
        <v>151</v>
      </c>
      <c r="C30" s="420"/>
      <c r="D30" s="47" t="s">
        <v>186</v>
      </c>
      <c r="E30" s="69">
        <v>1300000</v>
      </c>
      <c r="F30" s="69">
        <v>34248424</v>
      </c>
      <c r="G30" s="69">
        <v>0</v>
      </c>
      <c r="H30" s="95">
        <f t="shared" si="0"/>
        <v>0</v>
      </c>
      <c r="I30" s="75">
        <v>142767</v>
      </c>
    </row>
    <row r="31" spans="2:9" ht="90" customHeight="1" x14ac:dyDescent="0.25">
      <c r="B31" s="46" t="s">
        <v>152</v>
      </c>
      <c r="C31" s="420"/>
      <c r="D31" s="47" t="s">
        <v>187</v>
      </c>
      <c r="E31" s="69">
        <v>31881336</v>
      </c>
      <c r="F31" s="69">
        <v>31881336</v>
      </c>
      <c r="G31" s="69">
        <v>1223010.24</v>
      </c>
      <c r="H31" s="95">
        <f t="shared" si="0"/>
        <v>3.8361323377414297E-2</v>
      </c>
      <c r="I31" s="75">
        <v>167405</v>
      </c>
    </row>
    <row r="32" spans="2:9" ht="90" customHeight="1" x14ac:dyDescent="0.25">
      <c r="B32" s="46" t="s">
        <v>152</v>
      </c>
      <c r="C32" s="420"/>
      <c r="D32" s="47" t="s">
        <v>188</v>
      </c>
      <c r="E32" s="69">
        <v>46050000</v>
      </c>
      <c r="F32" s="69">
        <v>67167773</v>
      </c>
      <c r="G32" s="69">
        <v>30167081.219999999</v>
      </c>
      <c r="H32" s="95">
        <f t="shared" si="0"/>
        <v>0.44913028782419212</v>
      </c>
      <c r="I32" s="75">
        <v>189499</v>
      </c>
    </row>
    <row r="33" spans="2:9" ht="90" customHeight="1" x14ac:dyDescent="0.25">
      <c r="B33" s="46" t="s">
        <v>153</v>
      </c>
      <c r="C33" s="420"/>
      <c r="D33" s="47"/>
      <c r="E33" s="69">
        <v>0</v>
      </c>
      <c r="F33" s="69">
        <v>48103659</v>
      </c>
      <c r="G33" s="69">
        <v>38472344.759999998</v>
      </c>
      <c r="H33" s="95">
        <f t="shared" si="0"/>
        <v>0.79978000758736456</v>
      </c>
      <c r="I33" s="75">
        <v>190108</v>
      </c>
    </row>
    <row r="34" spans="2:9" ht="90" customHeight="1" x14ac:dyDescent="0.25">
      <c r="B34" s="46" t="s">
        <v>154</v>
      </c>
      <c r="C34" s="420"/>
      <c r="D34" s="47"/>
      <c r="E34" s="69">
        <v>0</v>
      </c>
      <c r="F34" s="69">
        <v>11510337</v>
      </c>
      <c r="G34" s="69">
        <v>4184226.09</v>
      </c>
      <c r="H34" s="95">
        <f t="shared" si="0"/>
        <v>0.36351899079931366</v>
      </c>
      <c r="I34" s="75">
        <v>190122</v>
      </c>
    </row>
    <row r="35" spans="2:9" ht="90" customHeight="1" x14ac:dyDescent="0.25">
      <c r="B35" s="46" t="s">
        <v>155</v>
      </c>
      <c r="C35" s="420"/>
      <c r="D35" s="47" t="s">
        <v>189</v>
      </c>
      <c r="E35" s="69">
        <v>16100000</v>
      </c>
      <c r="F35" s="69">
        <v>1200000</v>
      </c>
      <c r="G35" s="69">
        <v>981253.77</v>
      </c>
      <c r="H35" s="95">
        <f t="shared" si="0"/>
        <v>0.81771147499999997</v>
      </c>
      <c r="I35" s="75">
        <v>221005</v>
      </c>
    </row>
    <row r="36" spans="2:9" ht="90" customHeight="1" x14ac:dyDescent="0.25">
      <c r="B36" s="46" t="s">
        <v>156</v>
      </c>
      <c r="C36" s="420"/>
      <c r="D36" s="47" t="s">
        <v>190</v>
      </c>
      <c r="E36" s="69">
        <v>27524022</v>
      </c>
      <c r="F36" s="69">
        <v>27524022</v>
      </c>
      <c r="G36" s="69">
        <v>3474885.01</v>
      </c>
      <c r="H36" s="95">
        <f t="shared" si="0"/>
        <v>0.12624917281347905</v>
      </c>
      <c r="I36" s="75">
        <v>72220</v>
      </c>
    </row>
    <row r="37" spans="2:9" ht="90" customHeight="1" x14ac:dyDescent="0.25">
      <c r="B37" s="46" t="s">
        <v>157</v>
      </c>
      <c r="C37" s="420"/>
      <c r="D37" s="47" t="s">
        <v>191</v>
      </c>
      <c r="E37" s="69">
        <v>193950000</v>
      </c>
      <c r="F37" s="69">
        <v>3100000</v>
      </c>
      <c r="G37" s="69">
        <v>0</v>
      </c>
      <c r="H37" s="95">
        <f t="shared" si="0"/>
        <v>0</v>
      </c>
      <c r="I37" s="75">
        <v>95927</v>
      </c>
    </row>
    <row r="38" spans="2:9" ht="90" customHeight="1" x14ac:dyDescent="0.25">
      <c r="B38" s="46" t="s">
        <v>152</v>
      </c>
      <c r="C38" s="421"/>
      <c r="D38" s="47" t="s">
        <v>192</v>
      </c>
      <c r="E38" s="69">
        <v>33517793</v>
      </c>
      <c r="F38" s="69">
        <v>33517793</v>
      </c>
      <c r="G38" s="69">
        <v>7414262.9699999997</v>
      </c>
      <c r="H38" s="95">
        <f t="shared" si="0"/>
        <v>0.22120379375813914</v>
      </c>
      <c r="I38" s="75">
        <v>72219</v>
      </c>
    </row>
    <row r="39" spans="2:9" ht="90" customHeight="1" x14ac:dyDescent="0.25">
      <c r="B39" s="46" t="s">
        <v>159</v>
      </c>
      <c r="C39" s="83" t="s">
        <v>160</v>
      </c>
      <c r="D39" s="47" t="s">
        <v>193</v>
      </c>
      <c r="E39" s="69">
        <v>47331000</v>
      </c>
      <c r="F39" s="69">
        <v>1000000</v>
      </c>
      <c r="G39" s="69">
        <v>348216.3</v>
      </c>
      <c r="H39" s="95">
        <f t="shared" si="0"/>
        <v>0.34821629999999998</v>
      </c>
      <c r="I39" s="75">
        <v>211099</v>
      </c>
    </row>
    <row r="40" spans="2:9" ht="90" customHeight="1" x14ac:dyDescent="0.25">
      <c r="B40" s="46" t="s">
        <v>162</v>
      </c>
      <c r="C40" s="409"/>
      <c r="D40" s="47" t="s">
        <v>194</v>
      </c>
      <c r="E40" s="69">
        <v>624278</v>
      </c>
      <c r="F40" s="69">
        <v>4255053</v>
      </c>
      <c r="G40" s="69">
        <v>1255327.19</v>
      </c>
      <c r="H40" s="95">
        <f t="shared" si="0"/>
        <v>0.29502034169727143</v>
      </c>
      <c r="I40" s="75">
        <v>224376</v>
      </c>
    </row>
    <row r="41" spans="2:9" ht="90" customHeight="1" x14ac:dyDescent="0.25">
      <c r="B41" s="46" t="s">
        <v>163</v>
      </c>
      <c r="C41" s="409"/>
      <c r="D41" s="47" t="s">
        <v>195</v>
      </c>
      <c r="E41" s="69">
        <v>687322</v>
      </c>
      <c r="F41" s="69">
        <v>4980360</v>
      </c>
      <c r="G41" s="69">
        <v>567796.37</v>
      </c>
      <c r="H41" s="95">
        <f t="shared" si="0"/>
        <v>0.11400709386470054</v>
      </c>
      <c r="I41" s="75">
        <v>224215</v>
      </c>
    </row>
    <row r="42" spans="2:9" ht="90" customHeight="1" x14ac:dyDescent="0.25">
      <c r="B42" s="46" t="s">
        <v>163</v>
      </c>
      <c r="C42" s="409"/>
      <c r="D42" s="47" t="s">
        <v>196</v>
      </c>
      <c r="E42" s="69">
        <v>810167</v>
      </c>
      <c r="F42" s="69">
        <v>5029200</v>
      </c>
      <c r="G42" s="69">
        <v>911176.33</v>
      </c>
      <c r="H42" s="95">
        <f t="shared" si="0"/>
        <v>0.18117719120337231</v>
      </c>
      <c r="I42" s="75">
        <v>155983</v>
      </c>
    </row>
    <row r="43" spans="2:9" ht="90" customHeight="1" x14ac:dyDescent="0.25">
      <c r="B43" s="46" t="s">
        <v>165</v>
      </c>
      <c r="C43" s="83"/>
      <c r="D43" s="47" t="s">
        <v>197</v>
      </c>
      <c r="E43" s="69">
        <v>632904</v>
      </c>
      <c r="F43" s="69">
        <v>1965365</v>
      </c>
      <c r="G43" s="69">
        <v>716337.04</v>
      </c>
      <c r="H43" s="95">
        <f t="shared" si="0"/>
        <v>0.36448040949136679</v>
      </c>
      <c r="I43" s="75">
        <v>209400</v>
      </c>
    </row>
    <row r="44" spans="2:9" ht="90" customHeight="1" x14ac:dyDescent="0.25">
      <c r="B44" s="46" t="s">
        <v>169</v>
      </c>
      <c r="C44" s="83" t="s">
        <v>158</v>
      </c>
      <c r="D44" s="47" t="s">
        <v>198</v>
      </c>
      <c r="E44" s="69">
        <v>29775000</v>
      </c>
      <c r="F44" s="69">
        <v>29495346</v>
      </c>
      <c r="G44" s="69">
        <v>29487468.77</v>
      </c>
      <c r="H44" s="95">
        <f t="shared" si="0"/>
        <v>0.99973293312104217</v>
      </c>
      <c r="I44" s="75">
        <v>130902</v>
      </c>
    </row>
    <row r="45" spans="2:9" ht="36" customHeight="1" x14ac:dyDescent="0.25">
      <c r="B45" s="49" t="s">
        <v>114</v>
      </c>
      <c r="C45" s="50"/>
      <c r="D45" s="50"/>
      <c r="E45" s="72">
        <f>SUM(E7:E44)</f>
        <v>1314204517</v>
      </c>
      <c r="F45" s="72">
        <f>SUM(F7:F44)</f>
        <v>874810384</v>
      </c>
      <c r="G45" s="72">
        <f>SUM(G7:G44)</f>
        <v>438657003.35999995</v>
      </c>
      <c r="H45" s="97">
        <f>+G45/F45</f>
        <v>0.50143095164723139</v>
      </c>
      <c r="I45" s="57"/>
    </row>
    <row r="46" spans="2:9" ht="36" customHeight="1" x14ac:dyDescent="0.25">
      <c r="B46" s="49"/>
      <c r="C46" s="50"/>
      <c r="D46" s="50"/>
      <c r="E46" s="84">
        <v>1000566929</v>
      </c>
      <c r="F46" s="84">
        <v>809172097</v>
      </c>
      <c r="G46" s="84">
        <v>480779391.19999999</v>
      </c>
      <c r="H46" s="98"/>
      <c r="I46" s="57"/>
    </row>
    <row r="47" spans="2:9" ht="36" customHeight="1" x14ac:dyDescent="0.25">
      <c r="B47" s="49"/>
      <c r="C47" s="50"/>
      <c r="D47" s="50"/>
      <c r="E47" s="84">
        <f>+E45-E46</f>
        <v>313637588</v>
      </c>
      <c r="F47" s="84">
        <f>+F45-F46</f>
        <v>65638287</v>
      </c>
      <c r="G47" s="84">
        <f>+G45-G46</f>
        <v>-42122387.840000033</v>
      </c>
      <c r="H47" s="98"/>
      <c r="I47" s="57"/>
    </row>
    <row r="48" spans="2:9" ht="15.75" customHeight="1" x14ac:dyDescent="0.25"/>
    <row r="49" spans="2:3" ht="15.75" customHeight="1" x14ac:dyDescent="0.25"/>
    <row r="50" spans="2:3" ht="15.75" customHeight="1" x14ac:dyDescent="0.25"/>
    <row r="51" spans="2:3" ht="15.75" customHeight="1" x14ac:dyDescent="0.25"/>
    <row r="52" spans="2:3" ht="15.75" customHeight="1" x14ac:dyDescent="0.25"/>
    <row r="53" spans="2:3" ht="15.75" customHeight="1" x14ac:dyDescent="0.25"/>
    <row r="54" spans="2:3" ht="15.75" customHeight="1" x14ac:dyDescent="0.25"/>
    <row r="55" spans="2:3" ht="15.75" customHeight="1" x14ac:dyDescent="0.25"/>
    <row r="56" spans="2:3" ht="15.75" customHeight="1" x14ac:dyDescent="0.25"/>
    <row r="57" spans="2:3" ht="33.75" customHeight="1" x14ac:dyDescent="0.25">
      <c r="B57" s="37"/>
      <c r="C57" s="36"/>
    </row>
    <row r="58" spans="2:3" ht="15.75" customHeight="1" x14ac:dyDescent="0.25"/>
    <row r="59" spans="2:3" ht="15.75" customHeight="1" x14ac:dyDescent="0.25"/>
    <row r="60" spans="2:3" ht="15.75" customHeight="1" x14ac:dyDescent="0.25"/>
    <row r="61" spans="2:3" ht="15.75" customHeight="1" x14ac:dyDescent="0.25"/>
    <row r="62" spans="2:3" ht="15.75" customHeight="1" x14ac:dyDescent="0.25"/>
    <row r="63" spans="2:3" ht="15.75" customHeight="1" x14ac:dyDescent="0.25"/>
    <row r="64" spans="2: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12">
    <mergeCell ref="G5:H5"/>
    <mergeCell ref="I5:I6"/>
    <mergeCell ref="C40:C42"/>
    <mergeCell ref="B5:B6"/>
    <mergeCell ref="C5:C6"/>
    <mergeCell ref="D5:D6"/>
    <mergeCell ref="E5:F5"/>
    <mergeCell ref="C8:C17"/>
    <mergeCell ref="C18:C20"/>
    <mergeCell ref="C21:C22"/>
    <mergeCell ref="C23:C26"/>
    <mergeCell ref="C27:C38"/>
  </mergeCells>
  <pageMargins left="0.25" right="0.25" top="0.75" bottom="0.75" header="0.3" footer="0.3"/>
  <pageSetup scale="49" orientation="portrait" r:id="rId1"/>
  <rowBreaks count="3" manualBreakCount="3">
    <brk id="22" max="9" man="1"/>
    <brk id="38" max="16383" man="1"/>
    <brk id="4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B1:K1000"/>
  <sheetViews>
    <sheetView view="pageBreakPreview" topLeftCell="A10" zoomScale="80" zoomScaleNormal="70" zoomScaleSheetLayoutView="80" workbookViewId="0">
      <selection activeCell="E8" sqref="E8:E17"/>
    </sheetView>
  </sheetViews>
  <sheetFormatPr baseColWidth="10" defaultColWidth="14.42578125" defaultRowHeight="15" customHeight="1" x14ac:dyDescent="0.25"/>
  <cols>
    <col min="1" max="1" width="5.28515625" style="2" customWidth="1"/>
    <col min="2" max="2" width="38.140625" style="2" customWidth="1"/>
    <col min="3" max="3" width="41.7109375" style="2" customWidth="1"/>
    <col min="4" max="4" width="31" style="2" hidden="1" customWidth="1"/>
    <col min="5" max="5" width="28.28515625" style="56" customWidth="1"/>
    <col min="6" max="6" width="24.28515625" style="56" customWidth="1"/>
    <col min="7" max="7" width="22.42578125" style="56" customWidth="1"/>
    <col min="8" max="8" width="23" style="62" bestFit="1" customWidth="1"/>
    <col min="9" max="9" width="15.28515625" style="56" customWidth="1"/>
    <col min="10" max="10" width="5" style="2" customWidth="1"/>
    <col min="11" max="11" width="17.85546875" style="2" bestFit="1" customWidth="1"/>
    <col min="12" max="19" width="10.7109375" style="2" customWidth="1"/>
    <col min="20" max="16384" width="14.42578125" style="2"/>
  </cols>
  <sheetData>
    <row r="1" spans="2:11" x14ac:dyDescent="0.25">
      <c r="E1" s="61"/>
      <c r="F1" s="61"/>
    </row>
    <row r="2" spans="2:11" x14ac:dyDescent="0.25">
      <c r="E2" s="61"/>
      <c r="F2" s="61"/>
    </row>
    <row r="3" spans="2:11" x14ac:dyDescent="0.25">
      <c r="E3" s="61"/>
      <c r="F3" s="61"/>
    </row>
    <row r="4" spans="2:11" ht="15.75" thickBot="1" x14ac:dyDescent="0.3">
      <c r="E4" s="61"/>
      <c r="F4" s="61"/>
    </row>
    <row r="5" spans="2:11" ht="39" customHeight="1" x14ac:dyDescent="0.25">
      <c r="B5" s="422" t="s">
        <v>49</v>
      </c>
      <c r="C5" s="424" t="s">
        <v>50</v>
      </c>
      <c r="D5" s="424" t="s">
        <v>51</v>
      </c>
      <c r="E5" s="426" t="s">
        <v>52</v>
      </c>
      <c r="F5" s="413"/>
      <c r="G5" s="412" t="s">
        <v>53</v>
      </c>
      <c r="H5" s="413"/>
      <c r="I5" s="410" t="s">
        <v>57</v>
      </c>
    </row>
    <row r="6" spans="2:11" ht="42.75" customHeight="1" x14ac:dyDescent="0.25">
      <c r="B6" s="423"/>
      <c r="C6" s="425"/>
      <c r="D6" s="425"/>
      <c r="E6" s="63" t="s">
        <v>55</v>
      </c>
      <c r="F6" s="63" t="s">
        <v>6</v>
      </c>
      <c r="G6" s="64" t="s">
        <v>7</v>
      </c>
      <c r="H6" s="65" t="s">
        <v>56</v>
      </c>
      <c r="I6" s="411"/>
    </row>
    <row r="7" spans="2:11" ht="94.5" customHeight="1" x14ac:dyDescent="0.25">
      <c r="B7" s="38" t="s">
        <v>135</v>
      </c>
      <c r="C7" s="81" t="s">
        <v>219</v>
      </c>
      <c r="D7" s="23" t="s">
        <v>170</v>
      </c>
      <c r="E7" s="66">
        <v>92216000</v>
      </c>
      <c r="F7" s="66">
        <v>90244380</v>
      </c>
      <c r="G7" s="67">
        <v>16772391.609999999</v>
      </c>
      <c r="H7" s="89">
        <f>G7/F7</f>
        <v>0.185855247828175</v>
      </c>
      <c r="I7" s="76">
        <v>60132</v>
      </c>
    </row>
    <row r="8" spans="2:11" ht="98.25" customHeight="1" x14ac:dyDescent="0.25">
      <c r="B8" s="38" t="s">
        <v>136</v>
      </c>
      <c r="C8" s="414" t="s">
        <v>220</v>
      </c>
      <c r="D8" s="23" t="s">
        <v>171</v>
      </c>
      <c r="E8" s="69">
        <v>48600000</v>
      </c>
      <c r="F8" s="69">
        <v>69459811</v>
      </c>
      <c r="G8" s="69">
        <v>33701645.359999999</v>
      </c>
      <c r="H8" s="90">
        <f t="shared" ref="H8:H49" si="0">G8/F8</f>
        <v>0.48519632971647447</v>
      </c>
      <c r="I8" s="77">
        <v>208415</v>
      </c>
    </row>
    <row r="9" spans="2:11" ht="76.5" customHeight="1" x14ac:dyDescent="0.25">
      <c r="B9" s="38" t="s">
        <v>137</v>
      </c>
      <c r="C9" s="415"/>
      <c r="D9" s="23" t="s">
        <v>172</v>
      </c>
      <c r="E9" s="67">
        <v>26000000</v>
      </c>
      <c r="F9" s="67">
        <v>28173428</v>
      </c>
      <c r="G9" s="67">
        <v>28173426.870000001</v>
      </c>
      <c r="H9" s="89">
        <f t="shared" si="0"/>
        <v>0.99999995989128487</v>
      </c>
      <c r="I9" s="76">
        <v>209024</v>
      </c>
    </row>
    <row r="10" spans="2:11" ht="76.5" customHeight="1" x14ac:dyDescent="0.25">
      <c r="B10" s="38" t="s">
        <v>138</v>
      </c>
      <c r="C10" s="415"/>
      <c r="D10" s="23" t="s">
        <v>173</v>
      </c>
      <c r="E10" s="69">
        <v>54304761</v>
      </c>
      <c r="F10" s="69">
        <v>22739140</v>
      </c>
      <c r="G10" s="69">
        <v>21129834.43</v>
      </c>
      <c r="H10" s="90">
        <f t="shared" si="0"/>
        <v>0.92922750948364796</v>
      </c>
      <c r="I10" s="77">
        <v>209051</v>
      </c>
    </row>
    <row r="11" spans="2:11" ht="76.5" customHeight="1" x14ac:dyDescent="0.25">
      <c r="B11" s="38" t="s">
        <v>139</v>
      </c>
      <c r="C11" s="415"/>
      <c r="D11" s="23" t="s">
        <v>174</v>
      </c>
      <c r="E11" s="69">
        <v>23191912</v>
      </c>
      <c r="F11" s="69">
        <v>3000000</v>
      </c>
      <c r="G11" s="69">
        <v>0</v>
      </c>
      <c r="H11" s="90">
        <f t="shared" si="0"/>
        <v>0</v>
      </c>
      <c r="I11" s="77">
        <v>209677</v>
      </c>
    </row>
    <row r="12" spans="2:11" ht="76.5" customHeight="1" x14ac:dyDescent="0.25">
      <c r="B12" s="38" t="s">
        <v>140</v>
      </c>
      <c r="C12" s="415"/>
      <c r="D12" s="23" t="s">
        <v>175</v>
      </c>
      <c r="E12" s="69">
        <v>41347830</v>
      </c>
      <c r="F12" s="69">
        <v>5100000</v>
      </c>
      <c r="G12" s="69">
        <v>459062.26</v>
      </c>
      <c r="H12" s="90">
        <f t="shared" si="0"/>
        <v>9.0012207843137251E-2</v>
      </c>
      <c r="I12" s="77">
        <v>209678</v>
      </c>
    </row>
    <row r="13" spans="2:11" ht="76.5" customHeight="1" x14ac:dyDescent="0.25">
      <c r="B13" s="38" t="s">
        <v>140</v>
      </c>
      <c r="C13" s="415"/>
      <c r="D13" s="23" t="s">
        <v>176</v>
      </c>
      <c r="E13" s="69">
        <v>50319389</v>
      </c>
      <c r="F13" s="69">
        <v>20946675</v>
      </c>
      <c r="G13" s="69">
        <v>20889071.260000002</v>
      </c>
      <c r="H13" s="90">
        <f t="shared" si="0"/>
        <v>0.99724998167967005</v>
      </c>
      <c r="I13" s="77">
        <v>209682</v>
      </c>
    </row>
    <row r="14" spans="2:11" ht="76.5" customHeight="1" x14ac:dyDescent="0.25">
      <c r="B14" s="38" t="s">
        <v>140</v>
      </c>
      <c r="C14" s="415"/>
      <c r="D14" s="23" t="s">
        <v>177</v>
      </c>
      <c r="E14" s="69">
        <v>23281973</v>
      </c>
      <c r="F14" s="69">
        <v>728638</v>
      </c>
      <c r="G14" s="69">
        <v>728484.87</v>
      </c>
      <c r="H14" s="90">
        <f t="shared" si="0"/>
        <v>0.99978984077141186</v>
      </c>
      <c r="I14" s="77">
        <v>207590</v>
      </c>
    </row>
    <row r="15" spans="2:11" ht="76.5" customHeight="1" x14ac:dyDescent="0.25">
      <c r="B15" s="38" t="s">
        <v>141</v>
      </c>
      <c r="C15" s="415"/>
      <c r="D15" s="23" t="s">
        <v>178</v>
      </c>
      <c r="E15" s="69">
        <v>3300636</v>
      </c>
      <c r="F15" s="69">
        <v>10930680</v>
      </c>
      <c r="G15" s="69">
        <v>9805023.3300000001</v>
      </c>
      <c r="H15" s="90">
        <f t="shared" si="0"/>
        <v>0.89701860542985434</v>
      </c>
      <c r="I15" s="77">
        <v>149860</v>
      </c>
      <c r="K15" s="60"/>
    </row>
    <row r="16" spans="2:11" ht="76.5" customHeight="1" x14ac:dyDescent="0.25">
      <c r="B16" s="38" t="s">
        <v>142</v>
      </c>
      <c r="C16" s="415"/>
      <c r="D16" s="23" t="s">
        <v>60</v>
      </c>
      <c r="E16" s="69"/>
      <c r="F16" s="69"/>
      <c r="G16" s="69"/>
      <c r="H16" s="70"/>
      <c r="I16" s="77">
        <v>228252</v>
      </c>
      <c r="J16" s="51"/>
    </row>
    <row r="17" spans="2:9" ht="76.5" customHeight="1" x14ac:dyDescent="0.25">
      <c r="B17" s="38" t="s">
        <v>142</v>
      </c>
      <c r="C17" s="416"/>
      <c r="D17" s="23" t="s">
        <v>61</v>
      </c>
      <c r="E17" s="67"/>
      <c r="F17" s="67"/>
      <c r="G17" s="67"/>
      <c r="H17" s="68"/>
      <c r="I17" s="77">
        <v>228343</v>
      </c>
    </row>
    <row r="18" spans="2:9" ht="76.5" customHeight="1" x14ac:dyDescent="0.25">
      <c r="B18" s="38" t="s">
        <v>143</v>
      </c>
      <c r="C18" s="417" t="s">
        <v>221</v>
      </c>
      <c r="D18" s="23" t="s">
        <v>179</v>
      </c>
      <c r="E18" s="69">
        <v>147845465</v>
      </c>
      <c r="F18" s="69">
        <v>73090761</v>
      </c>
      <c r="G18" s="69">
        <v>73090760.5</v>
      </c>
      <c r="H18" s="90">
        <f t="shared" si="0"/>
        <v>0.99999999315919008</v>
      </c>
      <c r="I18" s="77">
        <v>34968</v>
      </c>
    </row>
    <row r="19" spans="2:9" ht="76.5" customHeight="1" x14ac:dyDescent="0.25">
      <c r="B19" s="38" t="s">
        <v>144</v>
      </c>
      <c r="C19" s="418"/>
      <c r="D19" s="23" t="s">
        <v>180</v>
      </c>
      <c r="E19" s="69">
        <v>60000000</v>
      </c>
      <c r="F19" s="69">
        <v>76600000</v>
      </c>
      <c r="G19" s="69">
        <v>71241509.659999996</v>
      </c>
      <c r="H19" s="90">
        <f t="shared" si="0"/>
        <v>0.93004581801566577</v>
      </c>
      <c r="I19" s="77">
        <v>116535</v>
      </c>
    </row>
    <row r="20" spans="2:9" ht="76.5" customHeight="1" x14ac:dyDescent="0.25">
      <c r="B20" s="38" t="s">
        <v>143</v>
      </c>
      <c r="C20" s="418"/>
      <c r="D20" s="23" t="s">
        <v>181</v>
      </c>
      <c r="E20" s="69">
        <v>133231886</v>
      </c>
      <c r="F20" s="69">
        <v>10134533</v>
      </c>
      <c r="G20" s="69">
        <v>0</v>
      </c>
      <c r="H20" s="90">
        <f t="shared" si="0"/>
        <v>0</v>
      </c>
      <c r="I20" s="77">
        <v>15149</v>
      </c>
    </row>
    <row r="21" spans="2:9" ht="76.5" customHeight="1" x14ac:dyDescent="0.25">
      <c r="B21" s="38" t="s">
        <v>145</v>
      </c>
      <c r="C21" s="417" t="s">
        <v>222</v>
      </c>
      <c r="D21" s="23" t="s">
        <v>182</v>
      </c>
      <c r="E21" s="69">
        <v>36475246</v>
      </c>
      <c r="F21" s="69">
        <v>36475246</v>
      </c>
      <c r="G21" s="69">
        <v>7322821.6799999997</v>
      </c>
      <c r="H21" s="90">
        <f t="shared" si="0"/>
        <v>0.20076140624246919</v>
      </c>
      <c r="I21" s="77">
        <v>116527</v>
      </c>
    </row>
    <row r="22" spans="2:9" ht="76.5" customHeight="1" x14ac:dyDescent="0.25">
      <c r="B22" s="39" t="s">
        <v>145</v>
      </c>
      <c r="C22" s="418"/>
      <c r="D22" s="40" t="s">
        <v>183</v>
      </c>
      <c r="E22" s="71">
        <v>45347603</v>
      </c>
      <c r="F22" s="71">
        <v>45347603</v>
      </c>
      <c r="G22" s="71">
        <v>6697145.1500000004</v>
      </c>
      <c r="H22" s="91">
        <f t="shared" si="0"/>
        <v>0.14768465601147651</v>
      </c>
      <c r="I22" s="78">
        <v>132258</v>
      </c>
    </row>
    <row r="23" spans="2:9" ht="76.5" customHeight="1" x14ac:dyDescent="0.25">
      <c r="B23" s="41" t="s">
        <v>146</v>
      </c>
      <c r="C23" s="427" t="s">
        <v>223</v>
      </c>
      <c r="D23" s="42" t="s">
        <v>184</v>
      </c>
      <c r="E23" s="69">
        <v>22077494</v>
      </c>
      <c r="F23" s="69">
        <v>18741577</v>
      </c>
      <c r="G23" s="69">
        <v>16149118.109999999</v>
      </c>
      <c r="H23" s="90">
        <f t="shared" si="0"/>
        <v>0.86167338586288655</v>
      </c>
      <c r="I23" s="79">
        <v>209016</v>
      </c>
    </row>
    <row r="24" spans="2:9" ht="76.5" customHeight="1" x14ac:dyDescent="0.25">
      <c r="B24" s="43" t="s">
        <v>147</v>
      </c>
      <c r="C24" s="428"/>
      <c r="D24" s="23" t="s">
        <v>62</v>
      </c>
      <c r="E24" s="69"/>
      <c r="F24" s="69"/>
      <c r="G24" s="69"/>
      <c r="H24" s="70"/>
      <c r="I24" s="80">
        <v>228035</v>
      </c>
    </row>
    <row r="25" spans="2:9" ht="90" customHeight="1" x14ac:dyDescent="0.25">
      <c r="B25" s="43" t="s">
        <v>148</v>
      </c>
      <c r="C25" s="428"/>
      <c r="D25" s="23" t="s">
        <v>63</v>
      </c>
      <c r="E25" s="69"/>
      <c r="F25" s="69"/>
      <c r="G25" s="69"/>
      <c r="H25" s="70"/>
      <c r="I25" s="80">
        <v>228061</v>
      </c>
    </row>
    <row r="26" spans="2:9" ht="90" customHeight="1" x14ac:dyDescent="0.25">
      <c r="B26" s="45" t="s">
        <v>149</v>
      </c>
      <c r="C26" s="429"/>
      <c r="D26" s="44"/>
      <c r="E26" s="69"/>
      <c r="F26" s="69"/>
      <c r="G26" s="69"/>
      <c r="H26" s="70"/>
      <c r="I26" s="74">
        <v>228251</v>
      </c>
    </row>
    <row r="27" spans="2:9" ht="90" customHeight="1" x14ac:dyDescent="0.25">
      <c r="B27" s="43" t="s">
        <v>228</v>
      </c>
      <c r="C27" s="419" t="s">
        <v>158</v>
      </c>
      <c r="D27" s="44"/>
      <c r="E27" s="69">
        <v>12730500</v>
      </c>
      <c r="F27" s="69">
        <v>0</v>
      </c>
      <c r="G27" s="69">
        <v>0</v>
      </c>
      <c r="H27" s="90" t="e">
        <f t="shared" si="0"/>
        <v>#DIV/0!</v>
      </c>
      <c r="I27" s="74">
        <v>221962</v>
      </c>
    </row>
    <row r="28" spans="2:9" ht="90" customHeight="1" x14ac:dyDescent="0.25">
      <c r="B28" s="43" t="s">
        <v>229</v>
      </c>
      <c r="C28" s="420"/>
      <c r="D28" s="44"/>
      <c r="E28" s="69">
        <v>40000000</v>
      </c>
      <c r="F28" s="69">
        <v>2778672</v>
      </c>
      <c r="G28" s="69">
        <v>1200000</v>
      </c>
      <c r="H28" s="90">
        <f t="shared" si="0"/>
        <v>0.43186097531482665</v>
      </c>
      <c r="I28" s="74">
        <v>221965</v>
      </c>
    </row>
    <row r="29" spans="2:9" ht="90" customHeight="1" x14ac:dyDescent="0.25">
      <c r="B29" s="46" t="s">
        <v>150</v>
      </c>
      <c r="C29" s="420"/>
      <c r="D29" s="47" t="s">
        <v>185</v>
      </c>
      <c r="E29" s="69">
        <v>23750000</v>
      </c>
      <c r="F29" s="69">
        <v>0</v>
      </c>
      <c r="G29" s="69">
        <v>0</v>
      </c>
      <c r="H29" s="90" t="e">
        <f t="shared" si="0"/>
        <v>#DIV/0!</v>
      </c>
      <c r="I29" s="75">
        <v>116530</v>
      </c>
    </row>
    <row r="30" spans="2:9" ht="90" customHeight="1" x14ac:dyDescent="0.25">
      <c r="B30" s="46" t="s">
        <v>151</v>
      </c>
      <c r="C30" s="420"/>
      <c r="D30" s="47" t="s">
        <v>186</v>
      </c>
      <c r="E30" s="69">
        <v>1300000</v>
      </c>
      <c r="F30" s="69">
        <v>34248424</v>
      </c>
      <c r="G30" s="69">
        <v>0</v>
      </c>
      <c r="H30" s="90">
        <f t="shared" si="0"/>
        <v>0</v>
      </c>
      <c r="I30" s="75">
        <v>142767</v>
      </c>
    </row>
    <row r="31" spans="2:9" ht="90" customHeight="1" x14ac:dyDescent="0.25">
      <c r="B31" s="46" t="s">
        <v>152</v>
      </c>
      <c r="C31" s="420"/>
      <c r="D31" s="47" t="s">
        <v>187</v>
      </c>
      <c r="E31" s="69">
        <v>31881336</v>
      </c>
      <c r="F31" s="69">
        <v>31881336</v>
      </c>
      <c r="G31" s="69">
        <v>1223010.24</v>
      </c>
      <c r="H31" s="90">
        <f t="shared" si="0"/>
        <v>3.8361323377414297E-2</v>
      </c>
      <c r="I31" s="75">
        <v>167405</v>
      </c>
    </row>
    <row r="32" spans="2:9" ht="90" customHeight="1" x14ac:dyDescent="0.25">
      <c r="B32" s="46" t="s">
        <v>152</v>
      </c>
      <c r="C32" s="420"/>
      <c r="D32" s="47" t="s">
        <v>188</v>
      </c>
      <c r="E32" s="69">
        <v>46050000</v>
      </c>
      <c r="F32" s="69">
        <v>67167773</v>
      </c>
      <c r="G32" s="69">
        <v>30167081.219999999</v>
      </c>
      <c r="H32" s="90">
        <f t="shared" si="0"/>
        <v>0.44913028782419212</v>
      </c>
      <c r="I32" s="75">
        <v>189499</v>
      </c>
    </row>
    <row r="33" spans="2:10" ht="90" customHeight="1" x14ac:dyDescent="0.25">
      <c r="B33" s="46" t="s">
        <v>153</v>
      </c>
      <c r="C33" s="420"/>
      <c r="D33" s="47"/>
      <c r="E33" s="69"/>
      <c r="F33" s="69"/>
      <c r="G33" s="69"/>
      <c r="H33" s="70"/>
      <c r="I33" s="75">
        <v>190108</v>
      </c>
    </row>
    <row r="34" spans="2:10" ht="90" customHeight="1" x14ac:dyDescent="0.25">
      <c r="B34" s="46" t="s">
        <v>154</v>
      </c>
      <c r="C34" s="420"/>
      <c r="D34" s="47"/>
      <c r="E34" s="69"/>
      <c r="F34" s="69"/>
      <c r="G34" s="69"/>
      <c r="H34" s="70"/>
      <c r="I34" s="75">
        <v>190122</v>
      </c>
    </row>
    <row r="35" spans="2:10" ht="90" customHeight="1" x14ac:dyDescent="0.25">
      <c r="B35" s="46" t="s">
        <v>155</v>
      </c>
      <c r="C35" s="420"/>
      <c r="D35" s="47" t="s">
        <v>189</v>
      </c>
      <c r="E35" s="69">
        <v>16100000</v>
      </c>
      <c r="F35" s="69">
        <v>1200000</v>
      </c>
      <c r="G35" s="69">
        <v>981253.77</v>
      </c>
      <c r="H35" s="90">
        <f t="shared" si="0"/>
        <v>0.81771147499999997</v>
      </c>
      <c r="I35" s="75">
        <v>221005</v>
      </c>
    </row>
    <row r="36" spans="2:10" ht="90" customHeight="1" x14ac:dyDescent="0.25">
      <c r="B36" s="46" t="s">
        <v>156</v>
      </c>
      <c r="C36" s="420"/>
      <c r="D36" s="47" t="s">
        <v>190</v>
      </c>
      <c r="E36" s="69">
        <v>27524022</v>
      </c>
      <c r="F36" s="69">
        <v>27524022</v>
      </c>
      <c r="G36" s="69">
        <v>3474885.01</v>
      </c>
      <c r="H36" s="90">
        <f t="shared" si="0"/>
        <v>0.12624917281347905</v>
      </c>
      <c r="I36" s="75">
        <v>72220</v>
      </c>
    </row>
    <row r="37" spans="2:10" ht="90" customHeight="1" x14ac:dyDescent="0.25">
      <c r="B37" s="46" t="s">
        <v>157</v>
      </c>
      <c r="C37" s="420"/>
      <c r="D37" s="47" t="s">
        <v>191</v>
      </c>
      <c r="E37" s="69">
        <v>193950000</v>
      </c>
      <c r="F37" s="69">
        <v>3100000</v>
      </c>
      <c r="G37" s="69">
        <v>0</v>
      </c>
      <c r="H37" s="90">
        <f t="shared" si="0"/>
        <v>0</v>
      </c>
      <c r="I37" s="75">
        <v>95927</v>
      </c>
    </row>
    <row r="38" spans="2:10" ht="90" customHeight="1" x14ac:dyDescent="0.25">
      <c r="B38" s="46" t="s">
        <v>152</v>
      </c>
      <c r="C38" s="421"/>
      <c r="D38" s="47" t="s">
        <v>192</v>
      </c>
      <c r="E38" s="69">
        <v>33517793</v>
      </c>
      <c r="F38" s="69">
        <v>33517793</v>
      </c>
      <c r="G38" s="69">
        <v>7414262.9699999997</v>
      </c>
      <c r="H38" s="90">
        <f t="shared" si="0"/>
        <v>0.22120379375813914</v>
      </c>
      <c r="I38" s="75">
        <v>72219</v>
      </c>
    </row>
    <row r="39" spans="2:10" ht="90" customHeight="1" x14ac:dyDescent="0.25">
      <c r="B39" s="46" t="s">
        <v>159</v>
      </c>
      <c r="C39" s="83" t="s">
        <v>160</v>
      </c>
      <c r="D39" s="47" t="s">
        <v>193</v>
      </c>
      <c r="E39" s="69">
        <v>47331000</v>
      </c>
      <c r="F39" s="69">
        <v>1000000</v>
      </c>
      <c r="G39" s="69">
        <v>348216.3</v>
      </c>
      <c r="H39" s="90">
        <f t="shared" si="0"/>
        <v>0.34821629999999998</v>
      </c>
      <c r="I39" s="75">
        <v>211099</v>
      </c>
    </row>
    <row r="40" spans="2:10" ht="90" customHeight="1" x14ac:dyDescent="0.25">
      <c r="B40" s="46" t="s">
        <v>161</v>
      </c>
      <c r="C40" s="409" t="s">
        <v>224</v>
      </c>
      <c r="D40" s="47"/>
      <c r="E40" s="69"/>
      <c r="F40" s="69"/>
      <c r="G40" s="69"/>
      <c r="H40" s="70"/>
      <c r="I40" s="75">
        <v>33423</v>
      </c>
      <c r="J40" s="37"/>
    </row>
    <row r="41" spans="2:10" ht="90" customHeight="1" x14ac:dyDescent="0.25">
      <c r="B41" s="46" t="s">
        <v>162</v>
      </c>
      <c r="C41" s="409"/>
      <c r="D41" s="47" t="s">
        <v>194</v>
      </c>
      <c r="E41" s="69">
        <v>624278</v>
      </c>
      <c r="F41" s="69">
        <v>4255053</v>
      </c>
      <c r="G41" s="69">
        <v>1255327.19</v>
      </c>
      <c r="H41" s="90">
        <f t="shared" si="0"/>
        <v>0.29502034169727143</v>
      </c>
      <c r="I41" s="75">
        <v>224376</v>
      </c>
    </row>
    <row r="42" spans="2:10" ht="90" customHeight="1" x14ac:dyDescent="0.25">
      <c r="B42" s="46" t="s">
        <v>163</v>
      </c>
      <c r="C42" s="409"/>
      <c r="D42" s="47" t="s">
        <v>195</v>
      </c>
      <c r="E42" s="69">
        <v>687322</v>
      </c>
      <c r="F42" s="69">
        <v>4980360</v>
      </c>
      <c r="G42" s="69">
        <v>567796.37</v>
      </c>
      <c r="H42" s="90">
        <f t="shared" si="0"/>
        <v>0.11400709386470054</v>
      </c>
      <c r="I42" s="75">
        <v>224215</v>
      </c>
    </row>
    <row r="43" spans="2:10" ht="90" customHeight="1" x14ac:dyDescent="0.25">
      <c r="B43" s="46" t="s">
        <v>163</v>
      </c>
      <c r="C43" s="409"/>
      <c r="D43" s="47" t="s">
        <v>196</v>
      </c>
      <c r="E43" s="69">
        <v>810167</v>
      </c>
      <c r="F43" s="69">
        <v>5029200</v>
      </c>
      <c r="G43" s="69">
        <v>911176.33</v>
      </c>
      <c r="H43" s="90">
        <f t="shared" si="0"/>
        <v>0.18117719120337231</v>
      </c>
      <c r="I43" s="75">
        <v>155983</v>
      </c>
    </row>
    <row r="44" spans="2:10" ht="90" customHeight="1" x14ac:dyDescent="0.25">
      <c r="B44" s="46" t="s">
        <v>164</v>
      </c>
      <c r="C44" s="409" t="s">
        <v>234</v>
      </c>
      <c r="D44" s="47"/>
      <c r="E44" s="69"/>
      <c r="F44" s="69"/>
      <c r="G44" s="69"/>
      <c r="H44" s="70"/>
      <c r="I44" s="75">
        <v>209397</v>
      </c>
      <c r="J44" s="37"/>
    </row>
    <row r="45" spans="2:10" ht="90" customHeight="1" x14ac:dyDescent="0.25">
      <c r="B45" s="46" t="s">
        <v>165</v>
      </c>
      <c r="C45" s="409"/>
      <c r="D45" s="47" t="s">
        <v>197</v>
      </c>
      <c r="E45" s="69">
        <v>632904</v>
      </c>
      <c r="F45" s="69">
        <v>1965365</v>
      </c>
      <c r="G45" s="69">
        <v>716337.04</v>
      </c>
      <c r="H45" s="90">
        <f t="shared" si="0"/>
        <v>0.36448040949136679</v>
      </c>
      <c r="I45" s="75">
        <v>209400</v>
      </c>
    </row>
    <row r="46" spans="2:10" ht="90" customHeight="1" x14ac:dyDescent="0.25">
      <c r="B46" s="46" t="s">
        <v>166</v>
      </c>
      <c r="C46" s="409"/>
      <c r="D46" s="47"/>
      <c r="E46" s="69"/>
      <c r="F46" s="69"/>
      <c r="G46" s="69"/>
      <c r="H46" s="70"/>
      <c r="I46" s="75">
        <v>209399</v>
      </c>
      <c r="J46" s="37"/>
    </row>
    <row r="47" spans="2:10" ht="90" customHeight="1" x14ac:dyDescent="0.25">
      <c r="B47" s="46" t="s">
        <v>167</v>
      </c>
      <c r="C47" s="409"/>
      <c r="D47" s="47"/>
      <c r="E47" s="69"/>
      <c r="F47" s="69"/>
      <c r="G47" s="69"/>
      <c r="H47" s="70"/>
      <c r="I47" s="75">
        <v>209398</v>
      </c>
      <c r="J47" s="37"/>
    </row>
    <row r="48" spans="2:10" ht="90" customHeight="1" x14ac:dyDescent="0.25">
      <c r="B48" s="46" t="s">
        <v>168</v>
      </c>
      <c r="C48" s="409"/>
      <c r="D48" s="47"/>
      <c r="E48" s="69"/>
      <c r="F48" s="69"/>
      <c r="G48" s="69"/>
      <c r="H48" s="70"/>
      <c r="I48" s="75">
        <v>206196</v>
      </c>
      <c r="J48" s="37"/>
    </row>
    <row r="49" spans="2:9" ht="90" customHeight="1" x14ac:dyDescent="0.25">
      <c r="B49" s="46" t="s">
        <v>169</v>
      </c>
      <c r="C49" s="83" t="s">
        <v>158</v>
      </c>
      <c r="D49" s="47" t="s">
        <v>198</v>
      </c>
      <c r="E49" s="69">
        <v>29775000</v>
      </c>
      <c r="F49" s="69">
        <v>29495346</v>
      </c>
      <c r="G49" s="69">
        <v>29487468.77</v>
      </c>
      <c r="H49" s="90">
        <f t="shared" si="0"/>
        <v>0.99973293312104217</v>
      </c>
      <c r="I49" s="75">
        <v>130902</v>
      </c>
    </row>
    <row r="50" spans="2:9" ht="36" customHeight="1" x14ac:dyDescent="0.25">
      <c r="B50" s="49" t="s">
        <v>114</v>
      </c>
      <c r="C50" s="50"/>
      <c r="D50" s="50"/>
      <c r="E50" s="72">
        <f>SUM(E7:E49)</f>
        <v>1314204517</v>
      </c>
      <c r="F50" s="72">
        <f>SUM(F7:F49)</f>
        <v>759855816</v>
      </c>
      <c r="G50" s="72">
        <f>SUM(G7:G49)</f>
        <v>383907110.29999995</v>
      </c>
      <c r="H50" s="73">
        <f>+G50/F50</f>
        <v>0.50523678600099042</v>
      </c>
      <c r="I50" s="57"/>
    </row>
    <row r="51" spans="2:9" ht="36" customHeight="1" x14ac:dyDescent="0.25">
      <c r="B51" s="49"/>
      <c r="C51" s="50"/>
      <c r="D51" s="50"/>
      <c r="E51" s="84">
        <v>1000566929</v>
      </c>
      <c r="F51" s="84">
        <v>809172097</v>
      </c>
      <c r="G51" s="84">
        <v>480779391.19999999</v>
      </c>
      <c r="H51" s="85"/>
      <c r="I51" s="57"/>
    </row>
    <row r="52" spans="2:9" ht="36" customHeight="1" x14ac:dyDescent="0.25">
      <c r="B52" s="49"/>
      <c r="C52" s="50"/>
      <c r="D52" s="50"/>
      <c r="E52" s="84">
        <f>+E50-E51</f>
        <v>313637588</v>
      </c>
      <c r="F52" s="84">
        <f>+F50-F51</f>
        <v>-49316281</v>
      </c>
      <c r="G52" s="84">
        <f>+G50-G51</f>
        <v>-96872280.900000036</v>
      </c>
      <c r="H52" s="85"/>
      <c r="I52" s="57"/>
    </row>
    <row r="53" spans="2:9" ht="15.75" customHeight="1" x14ac:dyDescent="0.25"/>
    <row r="54" spans="2:9" ht="15.75" customHeight="1" x14ac:dyDescent="0.25"/>
    <row r="55" spans="2:9" ht="15.75" customHeight="1" x14ac:dyDescent="0.25"/>
    <row r="56" spans="2:9" ht="15.75" customHeight="1" x14ac:dyDescent="0.25"/>
    <row r="57" spans="2:9" ht="15.75" customHeight="1" x14ac:dyDescent="0.25"/>
    <row r="58" spans="2:9" ht="15.75" customHeight="1" x14ac:dyDescent="0.25"/>
    <row r="59" spans="2:9" ht="15.75" customHeight="1" x14ac:dyDescent="0.25"/>
    <row r="60" spans="2:9" ht="15.75" customHeight="1" x14ac:dyDescent="0.25"/>
    <row r="61" spans="2:9" ht="15.75" customHeight="1" x14ac:dyDescent="0.25"/>
    <row r="62" spans="2:9" ht="33.75" customHeight="1" x14ac:dyDescent="0.25">
      <c r="B62" s="37"/>
      <c r="C62" s="36"/>
    </row>
    <row r="63" spans="2:9" ht="15.75" customHeight="1" x14ac:dyDescent="0.25"/>
    <row r="64" spans="2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C44:C48"/>
    <mergeCell ref="C8:C17"/>
    <mergeCell ref="C18:C20"/>
    <mergeCell ref="C21:C22"/>
    <mergeCell ref="C23:C26"/>
    <mergeCell ref="C27:C38"/>
    <mergeCell ref="C40:C43"/>
    <mergeCell ref="I5:I6"/>
    <mergeCell ref="B5:B6"/>
    <mergeCell ref="C5:C6"/>
    <mergeCell ref="D5:D6"/>
    <mergeCell ref="E5:F5"/>
    <mergeCell ref="G5:H5"/>
  </mergeCells>
  <pageMargins left="0.25" right="0.25" top="0.75" bottom="0.75" header="0.3" footer="0.3"/>
  <pageSetup scale="49" orientation="portrait" r:id="rId1"/>
  <rowBreaks count="3" manualBreakCount="3">
    <brk id="22" max="9" man="1"/>
    <brk id="38" max="16383" man="1"/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16</vt:i4>
      </vt:variant>
    </vt:vector>
  </HeadingPairs>
  <TitlesOfParts>
    <vt:vector size="38" baseType="lpstr">
      <vt:lpstr>AVANCES </vt:lpstr>
      <vt:lpstr>MINEDUC</vt:lpstr>
      <vt:lpstr>MSPAS</vt:lpstr>
      <vt:lpstr>MINECO</vt:lpstr>
      <vt:lpstr>MAGA</vt:lpstr>
      <vt:lpstr>MICIVI </vt:lpstr>
      <vt:lpstr>MICIVI</vt:lpstr>
      <vt:lpstr>MICIVI sin los q dijo minfin</vt:lpstr>
      <vt:lpstr>MICIVI sin 12 snip</vt:lpstr>
      <vt:lpstr>MICIVI (2)</vt:lpstr>
      <vt:lpstr>MARN</vt:lpstr>
      <vt:lpstr>MIDES </vt:lpstr>
      <vt:lpstr>MINTRAB</vt:lpstr>
      <vt:lpstr>SCEP</vt:lpstr>
      <vt:lpstr>SBS</vt:lpstr>
      <vt:lpstr>SOSEP</vt:lpstr>
      <vt:lpstr>SESAN</vt:lpstr>
      <vt:lpstr>ICTA</vt:lpstr>
      <vt:lpstr>INFOM</vt:lpstr>
      <vt:lpstr>CONALFA</vt:lpstr>
      <vt:lpstr>INDECA</vt:lpstr>
      <vt:lpstr>FONTIERRAS </vt:lpstr>
      <vt:lpstr>'AVANCES '!Área_de_impresión</vt:lpstr>
      <vt:lpstr>MAGA!Área_de_impresión</vt:lpstr>
      <vt:lpstr>MARN!Área_de_impresión</vt:lpstr>
      <vt:lpstr>MICIVI!Área_de_impresión</vt:lpstr>
      <vt:lpstr>'MICIVI '!Área_de_impresión</vt:lpstr>
      <vt:lpstr>'MICIVI (2)'!Área_de_impresión</vt:lpstr>
      <vt:lpstr>'MICIVI sin 12 snip'!Área_de_impresión</vt:lpstr>
      <vt:lpstr>'MICIVI sin los q dijo minfin'!Área_de_impresión</vt:lpstr>
      <vt:lpstr>'MIDES '!Área_de_impresión</vt:lpstr>
      <vt:lpstr>MINECO!Área_de_impresión</vt:lpstr>
      <vt:lpstr>MINEDUC!Área_de_impresión</vt:lpstr>
      <vt:lpstr>MINTRAB!Área_de_impresión</vt:lpstr>
      <vt:lpstr>MSPAS!Área_de_impresión</vt:lpstr>
      <vt:lpstr>SBS!Área_de_impresión</vt:lpstr>
      <vt:lpstr>SCEP!Área_de_impresión</vt:lpstr>
      <vt:lpstr>SOSEP!Área_de_impresión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Lorena Velásquez Jerónimo</dc:creator>
  <cp:lastModifiedBy>Carla Guillen</cp:lastModifiedBy>
  <cp:lastPrinted>2021-06-09T16:38:36Z</cp:lastPrinted>
  <dcterms:created xsi:type="dcterms:W3CDTF">2018-05-17T15:15:15Z</dcterms:created>
  <dcterms:modified xsi:type="dcterms:W3CDTF">2021-06-10T20:34:18Z</dcterms:modified>
</cp:coreProperties>
</file>