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guillen\Documents\SESAN CG\AÑOS\2020\POA SAN 2020\SEGUIMIENTO MENSUAL\MAYO\"/>
    </mc:Choice>
  </mc:AlternateContent>
  <bookViews>
    <workbookView xWindow="0" yWindow="0" windowWidth="28800" windowHeight="12435"/>
  </bookViews>
  <sheets>
    <sheet name="AVANCES " sheetId="27" r:id="rId1"/>
    <sheet name="MINEDUC" sheetId="2" r:id="rId2"/>
    <sheet name="MSPAS" sheetId="3" r:id="rId3"/>
    <sheet name="MINECO" sheetId="4" r:id="rId4"/>
    <sheet name="MAGA" sheetId="5" r:id="rId5"/>
    <sheet name="MICIVI " sheetId="23" r:id="rId6"/>
    <sheet name="MICIVI" sheetId="6" state="hidden" r:id="rId7"/>
    <sheet name="MICIVI sin los q dijo minfin" sheetId="22" state="hidden" r:id="rId8"/>
    <sheet name="MICIVI sin 12 snip" sheetId="21" state="hidden" r:id="rId9"/>
    <sheet name="MICIVI (2)" sheetId="20" state="hidden" r:id="rId10"/>
    <sheet name="MARN" sheetId="7" r:id="rId11"/>
    <sheet name="MIDES " sheetId="25" r:id="rId12"/>
    <sheet name="MINTRAB" sheetId="19" r:id="rId13"/>
    <sheet name="SCEP" sheetId="10" r:id="rId14"/>
    <sheet name="SBS" sheetId="11" r:id="rId15"/>
    <sheet name="SOSEP" sheetId="12" r:id="rId16"/>
    <sheet name="SESAN" sheetId="13" r:id="rId17"/>
    <sheet name="ICTA" sheetId="14" r:id="rId18"/>
    <sheet name="INFOM" sheetId="15" r:id="rId19"/>
    <sheet name="CONALFA" sheetId="16" r:id="rId20"/>
    <sheet name="INDECA" sheetId="17" r:id="rId21"/>
    <sheet name="FONTIERRAS " sheetId="18" r:id="rId22"/>
  </sheets>
  <definedNames>
    <definedName name="_xlnm.Print_Area" localSheetId="0">'AVANCES '!$A$1:$H$30</definedName>
    <definedName name="_xlnm.Print_Area" localSheetId="6">MICIVI!$A$1:$J$53</definedName>
    <definedName name="_xlnm.Print_Area" localSheetId="5">'MICIVI '!#REF!</definedName>
    <definedName name="_xlnm.Print_Area" localSheetId="9">'MICIVI (2)'!$A$1:$J$58</definedName>
    <definedName name="_xlnm.Print_Area" localSheetId="8">'MICIVI sin 12 snip'!$A$1:$J$53</definedName>
    <definedName name="_xlnm.Print_Area" localSheetId="7">'MICIVI sin los q dijo minfin'!$A$1:$J$48</definedName>
  </definedNames>
  <calcPr calcId="152511"/>
</workbook>
</file>

<file path=xl/calcChain.xml><?xml version="1.0" encoding="utf-8"?>
<calcChain xmlns="http://schemas.openxmlformats.org/spreadsheetml/2006/main">
  <c r="F8" i="27" l="1"/>
  <c r="G16" i="27"/>
  <c r="E16" i="27"/>
  <c r="F16" i="27"/>
  <c r="D16" i="27"/>
  <c r="G9" i="5" l="1"/>
  <c r="E11" i="25" l="1"/>
  <c r="F11" i="25"/>
  <c r="F8" i="14" l="1"/>
  <c r="G8" i="14"/>
  <c r="D14" i="27"/>
  <c r="E27" i="27" l="1"/>
  <c r="E26" i="27"/>
  <c r="E25" i="27"/>
  <c r="E23" i="27"/>
  <c r="F23" i="27"/>
  <c r="E21" i="27"/>
  <c r="E18" i="27"/>
  <c r="D27" i="27"/>
  <c r="D26" i="27"/>
  <c r="D25" i="27"/>
  <c r="D24" i="27"/>
  <c r="D21" i="27"/>
  <c r="D20" i="27"/>
  <c r="D19" i="27"/>
  <c r="D18" i="27"/>
  <c r="E15" i="27"/>
  <c r="F15" i="27"/>
  <c r="E11" i="27"/>
  <c r="D15" i="27"/>
  <c r="D12" i="27"/>
  <c r="D11" i="27"/>
  <c r="D10" i="27"/>
  <c r="D9" i="27"/>
  <c r="G23" i="27" l="1"/>
  <c r="G15" i="27"/>
  <c r="D17" i="27"/>
  <c r="F7" i="17" l="1"/>
  <c r="F26" i="27" s="1"/>
  <c r="G26" i="27" s="1"/>
  <c r="D7" i="10" l="1"/>
  <c r="E7" i="10"/>
  <c r="F7" i="10"/>
  <c r="F18" i="27" s="1"/>
  <c r="G18" i="27" l="1"/>
  <c r="G5" i="2"/>
  <c r="E9" i="2"/>
  <c r="E9" i="27" s="1"/>
  <c r="F9" i="2"/>
  <c r="F9" i="27" s="1"/>
  <c r="D9" i="2"/>
  <c r="G9" i="27" l="1"/>
  <c r="G5" i="25"/>
  <c r="G6" i="25"/>
  <c r="G7" i="25"/>
  <c r="G8" i="25"/>
  <c r="G9" i="25"/>
  <c r="G10" i="25"/>
  <c r="D11" i="25"/>
  <c r="G11" i="25"/>
  <c r="F12" i="13" l="1"/>
  <c r="F21" i="27" s="1"/>
  <c r="G21" i="27" s="1"/>
  <c r="E12" i="13"/>
  <c r="D12" i="13"/>
  <c r="F7" i="15"/>
  <c r="F24" i="27" s="1"/>
  <c r="E7" i="15"/>
  <c r="E24" i="27" s="1"/>
  <c r="E22" i="27" s="1"/>
  <c r="D7" i="15"/>
  <c r="G24" i="27" l="1"/>
  <c r="G12" i="13"/>
  <c r="D11" i="23"/>
  <c r="D13" i="27" s="1"/>
  <c r="D8" i="27" s="1"/>
  <c r="E11" i="23"/>
  <c r="E13" i="27" s="1"/>
  <c r="E8" i="27" s="1"/>
  <c r="F11" i="23"/>
  <c r="F13" i="27" s="1"/>
  <c r="G6" i="23"/>
  <c r="G7" i="23"/>
  <c r="G6" i="4"/>
  <c r="G13" i="27" l="1"/>
  <c r="G11" i="23"/>
  <c r="G10" i="23"/>
  <c r="G9" i="23"/>
  <c r="G8" i="23"/>
  <c r="G5" i="23"/>
  <c r="F7" i="4" l="1"/>
  <c r="F11" i="27" s="1"/>
  <c r="G11" i="27" s="1"/>
  <c r="E7" i="4"/>
  <c r="D7" i="4"/>
  <c r="G45" i="22" l="1"/>
  <c r="F45" i="22"/>
  <c r="E45" i="22"/>
  <c r="E47" i="22" s="1"/>
  <c r="F47" i="22"/>
  <c r="H44" i="22"/>
  <c r="H43" i="22"/>
  <c r="H42" i="22"/>
  <c r="H41" i="22"/>
  <c r="H40" i="22"/>
  <c r="H39" i="22"/>
  <c r="H38" i="22"/>
  <c r="H37" i="22"/>
  <c r="H36" i="22"/>
  <c r="H35" i="22"/>
  <c r="H34" i="22"/>
  <c r="H33" i="22"/>
  <c r="H32" i="22"/>
  <c r="H31" i="22"/>
  <c r="H30" i="22"/>
  <c r="H29" i="22"/>
  <c r="H28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H10" i="22"/>
  <c r="H9" i="22"/>
  <c r="H8" i="22"/>
  <c r="H7" i="22"/>
  <c r="H45" i="22" l="1"/>
  <c r="G47" i="22"/>
  <c r="E50" i="21"/>
  <c r="E52" i="21" s="1"/>
  <c r="G50" i="21"/>
  <c r="F50" i="21"/>
  <c r="F52" i="21" s="1"/>
  <c r="H49" i="21"/>
  <c r="H45" i="21"/>
  <c r="H43" i="21"/>
  <c r="H42" i="21"/>
  <c r="H41" i="21"/>
  <c r="H39" i="21"/>
  <c r="H38" i="21"/>
  <c r="H37" i="21"/>
  <c r="H36" i="21"/>
  <c r="H35" i="21"/>
  <c r="H32" i="21"/>
  <c r="H31" i="21"/>
  <c r="H30" i="21"/>
  <c r="H29" i="21"/>
  <c r="H28" i="21"/>
  <c r="H27" i="21"/>
  <c r="H23" i="21"/>
  <c r="H22" i="21"/>
  <c r="H21" i="21"/>
  <c r="H20" i="21"/>
  <c r="H19" i="21"/>
  <c r="H18" i="21"/>
  <c r="H15" i="21"/>
  <c r="H14" i="21"/>
  <c r="H13" i="21"/>
  <c r="H12" i="21"/>
  <c r="H11" i="21"/>
  <c r="H10" i="21"/>
  <c r="H9" i="21"/>
  <c r="H8" i="21"/>
  <c r="H7" i="21"/>
  <c r="H50" i="21" l="1"/>
  <c r="G52" i="21"/>
  <c r="F54" i="20" l="1"/>
  <c r="G54" i="20"/>
  <c r="E54" i="20"/>
  <c r="F48" i="20"/>
  <c r="G48" i="20"/>
  <c r="E48" i="20"/>
  <c r="F42" i="20"/>
  <c r="G42" i="20"/>
  <c r="E42" i="20"/>
  <c r="F37" i="20"/>
  <c r="G37" i="20"/>
  <c r="E37" i="20"/>
  <c r="F21" i="20"/>
  <c r="G21" i="20"/>
  <c r="E21" i="20"/>
  <c r="E55" i="20" s="1"/>
  <c r="H7" i="20"/>
  <c r="F55" i="20" l="1"/>
  <c r="G55" i="20"/>
  <c r="G57" i="20" s="1"/>
  <c r="F57" i="20"/>
  <c r="E57" i="20"/>
  <c r="H55" i="20" l="1"/>
  <c r="F50" i="6" l="1"/>
  <c r="F52" i="6" s="1"/>
  <c r="G50" i="6"/>
  <c r="G52" i="6" s="1"/>
  <c r="E7" i="7" l="1"/>
  <c r="E14" i="27" s="1"/>
  <c r="F7" i="7"/>
  <c r="F14" i="27" s="1"/>
  <c r="D7" i="7"/>
  <c r="G14" i="27" l="1"/>
  <c r="H28" i="6"/>
  <c r="H27" i="6"/>
  <c r="H31" i="6" l="1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29" i="6"/>
  <c r="H30" i="6"/>
  <c r="H11" i="6"/>
  <c r="H12" i="6"/>
  <c r="H14" i="6"/>
  <c r="G6" i="11" l="1"/>
  <c r="G7" i="11"/>
  <c r="G15" i="5"/>
  <c r="G14" i="5"/>
  <c r="G13" i="5"/>
  <c r="G16" i="5"/>
  <c r="E7" i="17" l="1"/>
  <c r="D7" i="17"/>
  <c r="F7" i="16"/>
  <c r="F25" i="27" s="1"/>
  <c r="E7" i="16"/>
  <c r="D7" i="16"/>
  <c r="E8" i="14"/>
  <c r="D23" i="27" s="1"/>
  <c r="D22" i="27" s="1"/>
  <c r="D28" i="27" s="1"/>
  <c r="F9" i="11"/>
  <c r="F19" i="27" s="1"/>
  <c r="E9" i="11"/>
  <c r="E19" i="27" s="1"/>
  <c r="D9" i="11"/>
  <c r="F8" i="19"/>
  <c r="E8" i="19"/>
  <c r="D8" i="19"/>
  <c r="F17" i="5"/>
  <c r="F12" i="27" s="1"/>
  <c r="E17" i="5"/>
  <c r="E12" i="27" s="1"/>
  <c r="D17" i="5"/>
  <c r="D24" i="3"/>
  <c r="G25" i="27" l="1"/>
  <c r="G19" i="27"/>
  <c r="G12" i="27"/>
  <c r="F6" i="18"/>
  <c r="F27" i="27" s="1"/>
  <c r="G27" i="27" s="1"/>
  <c r="E6" i="18"/>
  <c r="D6" i="18"/>
  <c r="G7" i="10"/>
  <c r="G8" i="19"/>
  <c r="E50" i="6"/>
  <c r="E52" i="6" s="1"/>
  <c r="F24" i="3"/>
  <c r="F10" i="27" s="1"/>
  <c r="E24" i="3"/>
  <c r="E10" i="27" s="1"/>
  <c r="H26" i="6"/>
  <c r="F22" i="27" l="1"/>
  <c r="G22" i="27" s="1"/>
  <c r="G10" i="27"/>
  <c r="G6" i="18"/>
  <c r="H50" i="6"/>
  <c r="G7" i="16"/>
  <c r="G7" i="15"/>
  <c r="G9" i="11"/>
  <c r="G24" i="3"/>
  <c r="G8" i="27" l="1"/>
  <c r="G7" i="19"/>
  <c r="G6" i="19"/>
  <c r="G5" i="19"/>
  <c r="G6" i="7" l="1"/>
  <c r="G15" i="3"/>
  <c r="G11" i="3" l="1"/>
  <c r="G5" i="11" l="1"/>
  <c r="G18" i="3" l="1"/>
  <c r="H8" i="6" l="1"/>
  <c r="H9" i="6"/>
  <c r="H10" i="6"/>
  <c r="H13" i="6"/>
  <c r="H15" i="6"/>
  <c r="H16" i="6"/>
  <c r="H17" i="6"/>
  <c r="H18" i="6"/>
  <c r="H19" i="6"/>
  <c r="H20" i="6"/>
  <c r="H21" i="6"/>
  <c r="H22" i="6"/>
  <c r="H23" i="6"/>
  <c r="H24" i="6"/>
  <c r="H25" i="6"/>
  <c r="H7" i="6"/>
  <c r="G5" i="4" l="1"/>
  <c r="G5" i="18"/>
  <c r="G6" i="17"/>
  <c r="G6" i="16"/>
  <c r="G5" i="16"/>
  <c r="G6" i="15"/>
  <c r="G5" i="15"/>
  <c r="H7" i="14"/>
  <c r="H6" i="14"/>
  <c r="H5" i="14"/>
  <c r="G11" i="13"/>
  <c r="G10" i="13"/>
  <c r="G9" i="13"/>
  <c r="G8" i="13"/>
  <c r="G7" i="13"/>
  <c r="G6" i="13"/>
  <c r="F6" i="12"/>
  <c r="F20" i="27" s="1"/>
  <c r="F17" i="27" s="1"/>
  <c r="F28" i="27" s="1"/>
  <c r="E6" i="12"/>
  <c r="E20" i="27" s="1"/>
  <c r="D6" i="12"/>
  <c r="G5" i="12"/>
  <c r="G8" i="11"/>
  <c r="G6" i="10"/>
  <c r="G5" i="7"/>
  <c r="G12" i="5"/>
  <c r="G11" i="5"/>
  <c r="G10" i="5"/>
  <c r="G8" i="5"/>
  <c r="G7" i="5"/>
  <c r="G5" i="5"/>
  <c r="G23" i="3"/>
  <c r="G22" i="3"/>
  <c r="G21" i="3"/>
  <c r="G20" i="3"/>
  <c r="G19" i="3"/>
  <c r="G17" i="3"/>
  <c r="G16" i="3"/>
  <c r="G14" i="3"/>
  <c r="G13" i="3"/>
  <c r="G12" i="3"/>
  <c r="G10" i="3"/>
  <c r="G9" i="3"/>
  <c r="G8" i="3"/>
  <c r="G7" i="3"/>
  <c r="G6" i="3"/>
  <c r="G5" i="3"/>
  <c r="G7" i="2"/>
  <c r="G6" i="2"/>
  <c r="G20" i="27" l="1"/>
  <c r="E17" i="27"/>
  <c r="G6" i="12"/>
  <c r="G7" i="17"/>
  <c r="G7" i="4"/>
  <c r="G9" i="2"/>
  <c r="G5" i="17"/>
  <c r="G8" i="2"/>
  <c r="G17" i="5"/>
  <c r="G5" i="10"/>
  <c r="G5" i="13"/>
  <c r="G6" i="5"/>
  <c r="G17" i="27" l="1"/>
  <c r="E28" i="27"/>
  <c r="G28" i="27" s="1"/>
  <c r="G7" i="7"/>
  <c r="H8" i="14"/>
</calcChain>
</file>

<file path=xl/sharedStrings.xml><?xml version="1.0" encoding="utf-8"?>
<sst xmlns="http://schemas.openxmlformats.org/spreadsheetml/2006/main" count="752" uniqueCount="288">
  <si>
    <t>ENTIDAD</t>
  </si>
  <si>
    <t>CÓDIGO PRESUPUESTARIO</t>
  </si>
  <si>
    <t>ACTIVIDAD PRESUPUESTARIA</t>
  </si>
  <si>
    <t>PRESUPUESTO</t>
  </si>
  <si>
    <t>EJECUTADO</t>
  </si>
  <si>
    <t>AVANCE FINANCIERO</t>
  </si>
  <si>
    <t>INICIAL</t>
  </si>
  <si>
    <t>VIGENTE</t>
  </si>
  <si>
    <t>EJECUCIÓN ACUMULADA</t>
  </si>
  <si>
    <t>% DE EJECUCIÓN</t>
  </si>
  <si>
    <t>MINEDUC</t>
  </si>
  <si>
    <t>11130008-20-00-001-000</t>
  </si>
  <si>
    <t>SERVICIOS DE APOYO EN ESCUELAS SALUDABLES</t>
  </si>
  <si>
    <t>MSPAS</t>
  </si>
  <si>
    <t>11130009-14-00-001-000</t>
  </si>
  <si>
    <t>11130008-20-00-002-000</t>
  </si>
  <si>
    <t>SERVICIOS DE ALIMENTACIÓN ESCOLAR PREPRIMARIA</t>
  </si>
  <si>
    <t>11130008-20-00-003-000</t>
  </si>
  <si>
    <t>SERVICIOS DE ALIMENTACIÓN ESCOLAR PRIMARIA</t>
  </si>
  <si>
    <t>11130009-14-00-002-000</t>
  </si>
  <si>
    <t>MINECO</t>
  </si>
  <si>
    <t>MAGA</t>
  </si>
  <si>
    <t>MICIVI</t>
  </si>
  <si>
    <t>MARN</t>
  </si>
  <si>
    <t>SCEP</t>
  </si>
  <si>
    <t>SBS</t>
  </si>
  <si>
    <t>SOSEP</t>
  </si>
  <si>
    <t>SESAN</t>
  </si>
  <si>
    <t>ICTA</t>
  </si>
  <si>
    <t>INFOM</t>
  </si>
  <si>
    <t>INDECA</t>
  </si>
  <si>
    <t>FONTIERRAS</t>
  </si>
  <si>
    <t>11130009-14-00-003-000</t>
  </si>
  <si>
    <t>TOTAL</t>
  </si>
  <si>
    <t>11130009-14-00-004-000</t>
  </si>
  <si>
    <t>11130009-14-00-005-000</t>
  </si>
  <si>
    <t>11130011-14-00-003-000</t>
  </si>
  <si>
    <t>SERVICIOS DE APOYO EN LA PRODUCCIÓN Y COMERCIALIZACIÓN ARTESANAL</t>
  </si>
  <si>
    <t>11130009-14-00-006-000</t>
  </si>
  <si>
    <t>11130009-14-00-007-000</t>
  </si>
  <si>
    <t>11130009-14-00-008-000</t>
  </si>
  <si>
    <t>11130009-14-00-009-000</t>
  </si>
  <si>
    <t>11130009-14-00-010-000</t>
  </si>
  <si>
    <t>11130009-14-00-012-000</t>
  </si>
  <si>
    <t>11130009-14-00-013-000</t>
  </si>
  <si>
    <t>11130012-11-01-001-000</t>
  </si>
  <si>
    <t>SERVICIOS DE DIRECCIÓN Y COORDINACIÓN</t>
  </si>
  <si>
    <t>11130012-11-01-002-000</t>
  </si>
  <si>
    <t>11130012-11-01-003-000</t>
  </si>
  <si>
    <t>11130012-11-01-004-000</t>
  </si>
  <si>
    <t>11130012-11-01-005-000</t>
  </si>
  <si>
    <t xml:space="preserve">CODIGO PRESUPUESTARIO </t>
  </si>
  <si>
    <t xml:space="preserve">CODIGO PRESUPUESTARIIO </t>
  </si>
  <si>
    <t xml:space="preserve">ACTIVIDAD PRESUPUESTARIA </t>
  </si>
  <si>
    <t xml:space="preserve">PRESUPUESTO </t>
  </si>
  <si>
    <t xml:space="preserve">AVANCE FINANCIERO </t>
  </si>
  <si>
    <t>11130012-11-02-001-000</t>
  </si>
  <si>
    <t xml:space="preserve">INICIAL </t>
  </si>
  <si>
    <t xml:space="preserve">% DE EJECUCION </t>
  </si>
  <si>
    <t>CODIGO SNIP</t>
  </si>
  <si>
    <t>11130012-11-02-002-000</t>
  </si>
  <si>
    <t>AGRICULTURA FAMILIAR PARA EL FORTALECIMIENTO DE LA ECONOMÍA CAMPESINA</t>
  </si>
  <si>
    <t>Reposición carretera CITO 180 tramo CA-2 Occ. (km.178+000) Retalhuleu Cruce zunil (km 213+000)  Quetzaltenango (MICIVI)</t>
  </si>
  <si>
    <t>Reposición carretera CA-12 tramo km. 212+200 frontera la Ermita (km. 227+404) Chiquimula (MICIVI)</t>
  </si>
  <si>
    <t xml:space="preserve">Mejoramiento carretera RN-7e tramo I : San Julian- tamahu- Tucuru- puente Chasco (pavimentación) (MICIVI) </t>
  </si>
  <si>
    <t>Ampliación Escuela primaria oficial rural mixta, aldea la union, Malacatan San Marcos UDI: 12-15-0684-43 (MICIVI)</t>
  </si>
  <si>
    <t>11130012-11-02-003-000</t>
  </si>
  <si>
    <t>11130012-11-02-004-000</t>
  </si>
  <si>
    <t>11130009-15-00-001-000</t>
  </si>
  <si>
    <t>11130017-12-00-003-000</t>
  </si>
  <si>
    <t>11130009-15-00-002-000</t>
  </si>
  <si>
    <t>11130009-15-00-003-000</t>
  </si>
  <si>
    <t>11130009-15-00-004-000</t>
  </si>
  <si>
    <t>11130009-15-00-005-000</t>
  </si>
  <si>
    <t>MIDES</t>
  </si>
  <si>
    <t>11130020-14-00-002-000</t>
  </si>
  <si>
    <t>COMEDORES</t>
  </si>
  <si>
    <t>11130020-14-00-003-000</t>
  </si>
  <si>
    <t>TRANSFERENCIAS MONETARIAS CONDICIONADAS PARA ALIMENTOS</t>
  </si>
  <si>
    <t>11130020-21-01-001-000</t>
  </si>
  <si>
    <t>TRANSFERENCIAS MONETARIAS CON ÉNFASIS EN SALUD</t>
  </si>
  <si>
    <t>11130020-21-01-002-000</t>
  </si>
  <si>
    <t>TRANSFERENCIAS MONETARIAS PARA NIÑAS Y ADOLESCENTES 
VIOLENTADAS Y JUDICIALIZADAS</t>
  </si>
  <si>
    <t>11130016-204-63-01-003-000</t>
  </si>
  <si>
    <t>APOYO TÉCNICO A LOS CONSEJOS DE DESARROLLO</t>
  </si>
  <si>
    <t>ATENCIÓN INTEGRAL A LA NIÑEZ</t>
  </si>
  <si>
    <t>PROTECCIÓN Y ACOGIMIENTO RESIDENCIAL A NIÑEZ Y ADOLESCENCIA</t>
  </si>
  <si>
    <t>11130016-204-63-01-004-000</t>
  </si>
  <si>
    <t>FORMACIÓN AL SISTEMA DE CONSEJOS DE DESARROLLO</t>
  </si>
  <si>
    <t>11130016-224-38-00-002-000</t>
  </si>
  <si>
    <t>PROMOCIÓN COMUNITARIA Y ASISTENCIA ALIMENTARIA</t>
  </si>
  <si>
    <t>11130016-235-54-00-001-000</t>
  </si>
  <si>
    <t>DIRECCIÓN Y COORDINACIÓN</t>
  </si>
  <si>
    <t>11130016-235-54-00-002-000</t>
  </si>
  <si>
    <t>COORDINACIÓN Y PLANIFICACIÓN INTERINSTITUCIONAL EN SEGURIDAD ALIMENTARIA Y NUTRICIONAL</t>
  </si>
  <si>
    <t>11130016-235-54-00-003-000</t>
  </si>
  <si>
    <t>MONITOREO Y EVALUACIÓN EN SEGURIDAD ALIMENTARIA Y NUTRICIONAL</t>
  </si>
  <si>
    <t>11130016-235-54-00-005-000</t>
  </si>
  <si>
    <t>COMUNICACIÓN EN SEGURIDAD ALIMENTARIA Y NUTRICIONAL</t>
  </si>
  <si>
    <t>11200041-11-00-002-000</t>
  </si>
  <si>
    <t>GENERACIÓN DE TECNOLOGÍA PARA LA PRODUCCIÓN AGRÍCOLA</t>
  </si>
  <si>
    <t>11130016-235-54-00-006-000</t>
  </si>
  <si>
    <t>PARTICIPACIÓN COMUNITARIA EN SEGURIDAD ALIMENTARÍA Y NUTRICIONAL</t>
  </si>
  <si>
    <t>11200041-11-00-003-000</t>
  </si>
  <si>
    <t>PRODUCCIÓN DE SEMILLA Y SERVICIOS TÉCNICOS</t>
  </si>
  <si>
    <t>11130016-235-54-01-001-000</t>
  </si>
  <si>
    <t>APOYO TÉCNICO EN LA IMPLEMENTACIÓN DE LA ESTRATEGIA</t>
  </si>
  <si>
    <t>11130016-235-54-01-002-000</t>
  </si>
  <si>
    <t>MONITOREO DE LA ESTRATEGIA</t>
  </si>
  <si>
    <t>11200041-11-00-004-000</t>
  </si>
  <si>
    <t>PROMOCIÓN Y TRANSFERENCIA DE TECNOLOGÍA</t>
  </si>
  <si>
    <t>CONSTRUCCIÓN DE ACUEDUCTOS</t>
  </si>
  <si>
    <t>CONALFA</t>
  </si>
  <si>
    <t>11200059-11-00-003-000</t>
  </si>
  <si>
    <t>ATENCIÓN EN IDIOMA ESPAÑOL</t>
  </si>
  <si>
    <t xml:space="preserve">11200059-11-00-004-000
</t>
  </si>
  <si>
    <t>ATENCIÓN EN IDIOMAS MAYA, GARÍFUNA Y XINCA</t>
  </si>
  <si>
    <t>21100078-11-00-001-000</t>
  </si>
  <si>
    <t>21100078-11-00-002-000</t>
  </si>
  <si>
    <t>11200057-11-00-003-000</t>
  </si>
  <si>
    <t>ARRENDAMIENTO DE TIERRAS</t>
  </si>
  <si>
    <t>Fuente: SIGES R00818630.rpt</t>
  </si>
  <si>
    <t>11130009-14-00-015-000</t>
  </si>
  <si>
    <t>MONITOREO DE CRECIMIENTO</t>
  </si>
  <si>
    <t xml:space="preserve">VIGILANCIA DEL AGUA </t>
  </si>
  <si>
    <t xml:space="preserve">SERVICIOS DE VIGILANCIA DE DESARROLLO INFANTIL </t>
  </si>
  <si>
    <t>11130009-14-00-011-000</t>
  </si>
  <si>
    <t>11130017-12-00-004-000</t>
  </si>
  <si>
    <t>APOYO AL MEJORAMIENTO DEL HOGAR RURAL</t>
  </si>
  <si>
    <t xml:space="preserve">APOYO AL DESARROLLO DE LA AGRICULTURA ALTERNATIVA </t>
  </si>
  <si>
    <t>11130012-11-03-001-000</t>
  </si>
  <si>
    <t>11130012-11-03-002-000</t>
  </si>
  <si>
    <t xml:space="preserve">APOYO AL INCREMENTO DE INGRESOS EN EL HOGAR PARA LA PREVENCIÓN DE LA DESNUTRICIÓN CRÓNICA </t>
  </si>
  <si>
    <t>11130012-11-03-003-000</t>
  </si>
  <si>
    <t xml:space="preserve">RESGUARDO Y CONSERVACION DE ALIMIENTOS </t>
  </si>
  <si>
    <t>11200054-14-01-000-002</t>
  </si>
  <si>
    <t>MINTRAB</t>
  </si>
  <si>
    <t>11130010-17-00-001-000</t>
  </si>
  <si>
    <t xml:space="preserve">SERVICIOS DE CAPACITACION Y FORMACION PARA EL TRABAJO </t>
  </si>
  <si>
    <t>11130010-17-00-002-000</t>
  </si>
  <si>
    <t xml:space="preserve">SERVICIOS DE COLOCACION E INTERMEDIACION LABORAL </t>
  </si>
  <si>
    <t>11130010-17-00-004-000</t>
  </si>
  <si>
    <t xml:space="preserve">SERVICIOS DE INSPECCION LABORAL </t>
  </si>
  <si>
    <t xml:space="preserve">11130016-212-64-01-000-003
</t>
  </si>
  <si>
    <t>11130016-212-64-01-000-004</t>
  </si>
  <si>
    <t xml:space="preserve">11130016-212-64-03-000-04
</t>
  </si>
  <si>
    <t xml:space="preserve">PROTECCIÓN Y ACOGIMIENTO RESIDENCIAL PARA  NIÑEZ Y ADOLESCENCIA CON DISCAPACIDAD </t>
  </si>
  <si>
    <t xml:space="preserve">11130016-212-64-03-000-011
</t>
  </si>
  <si>
    <t>11130013 202-111-01-0001-000-001-3000</t>
  </si>
  <si>
    <t>11130013 111-001-001-000-002-0899</t>
  </si>
  <si>
    <t>11130013 -111001-001-000-002-0599</t>
  </si>
  <si>
    <t>11130013 -11-001-001-000-002-2099</t>
  </si>
  <si>
    <t>11130013-11-001-001-000-002-0899</t>
  </si>
  <si>
    <t>11130013 11-001-001-000-002-3600</t>
  </si>
  <si>
    <t>11130013 11-001-001-000-002-2099</t>
  </si>
  <si>
    <t>11130013 11-001-001-000-002-1609</t>
  </si>
  <si>
    <t>11130013 11-001-001-000-003-1699</t>
  </si>
  <si>
    <t>11130013 11-001-001-000-003-1299</t>
  </si>
  <si>
    <t>11130013 11-001-002-000-001-1499</t>
  </si>
  <si>
    <t>11130013 11-001-002-000-002-1601</t>
  </si>
  <si>
    <t>11130013  11-001-002-000-002-0999</t>
  </si>
  <si>
    <t>11130013 11-001-002-000-002-1199</t>
  </si>
  <si>
    <t>11130013 11-001-002-000-002-3600</t>
  </si>
  <si>
    <t>11130013 11-01-002-000-003-0805</t>
  </si>
  <si>
    <t>11130013 11-01-002-000-003-1420</t>
  </si>
  <si>
    <t>11130013 11-01-002-000-003-1499</t>
  </si>
  <si>
    <t>11130013 11-01-002-000-003-1299</t>
  </si>
  <si>
    <t>11130013 11-01-002-000-003-0909</t>
  </si>
  <si>
    <t>11130013 11-01-002-000-003-0799</t>
  </si>
  <si>
    <t>11130013 11-01-002-000-003-1699</t>
  </si>
  <si>
    <t>11130013 11-01-002-000-003-3000</t>
  </si>
  <si>
    <t xml:space="preserve">MEJORAMIENTO DE CARRETERAS SECUNDARIAS Y PUENTES </t>
  </si>
  <si>
    <t>11130013 11-002-001-000-001-3000</t>
  </si>
  <si>
    <t xml:space="preserve">MEJORAMIENTO DE CAMINOS RURALES </t>
  </si>
  <si>
    <t>11130013 14-000-001-000-002-1416</t>
  </si>
  <si>
    <t>1130013 14-000-001-000-002-0602</t>
  </si>
  <si>
    <t>1130013 14-000-001-000-002-0610</t>
  </si>
  <si>
    <t>1130013 14-000-002-000-001-1207</t>
  </si>
  <si>
    <t>1130013 14-000-002-000-001-1602</t>
  </si>
  <si>
    <t>1130013 14-000-002-000-001-1411</t>
  </si>
  <si>
    <t>1130013 14-000-002-000-001-1420</t>
  </si>
  <si>
    <t>1130013 14-000-002-000-001-0701</t>
  </si>
  <si>
    <t>1130013 14-001-002-000-003-1501</t>
  </si>
  <si>
    <t xml:space="preserve">Construcción carretera franja transversal del norte (frontera con México- Modesto Méndez, Izabal) </t>
  </si>
  <si>
    <t xml:space="preserve">Reposicion carretera RN 1 tramo godinez san andres semetabaj panajachel solola </t>
  </si>
  <si>
    <t xml:space="preserve">Reposición carretera CA-09 SUR tramo palin -Escuintla, Escuintla </t>
  </si>
  <si>
    <t xml:space="preserve">Reposición carretera ruta CA 10 tramo quezaltepeque frontera agua caliente chiquimula </t>
  </si>
  <si>
    <t>Reposicion carretera CA 01 OOCC tramo cuatro caminos KM 188600 pologua km 205 000 totonicapan</t>
  </si>
  <si>
    <t xml:space="preserve">Reposicion carretera CA 01 ACC tramo pologua km 205000 totonicapan chiquibal km 232 000 quetzaltenango </t>
  </si>
  <si>
    <t xml:space="preserve">Reposición carretera RN 11 tramo bifurcacion CA 02 occidente cocales suchitepequez san lucas toliman solola </t>
  </si>
  <si>
    <t xml:space="preserve">Reposición carretera cito-180  tramo CA-2 OCC (Km 178+000) Retalhuleu - cruce a zunil (km 213+000) Quetzaltenango </t>
  </si>
  <si>
    <t>Reposición de carretera CA-12, tramo KM 212+200 frontera la ermita (Km 227+404) Chiquimula</t>
  </si>
  <si>
    <t>Mejoramiento carretera RN7E tramo I : San julian-Tamahu-Tucuru -puente chasco (pavimentacion)</t>
  </si>
  <si>
    <t>Mejoramiento carretera RN 12 Sur, tramo san marcos guativil El Querzal SINTANA</t>
  </si>
  <si>
    <t xml:space="preserve">Mejoramiento de carretera RN 05 tramo campur-fray bartolome de las casas (pavimentacion) </t>
  </si>
  <si>
    <t>Construcción carretera RD QUI-21 tramo II seca-Lacentillo -SAQUIXPEC El PARAISO longitud 36.54 KM</t>
  </si>
  <si>
    <t>Construcción carretera RD QUI-21 tramo san juan chactela- ixcan longitud 45.6 km.</t>
  </si>
  <si>
    <t>Reposicion carretera RD Av. 9 tramo coban finca chitoc Alta Verapaz</t>
  </si>
  <si>
    <t>Mejoramiento carretera tramo rancho de teja momostenango (pavimentación)</t>
  </si>
  <si>
    <t xml:space="preserve">Mejoramiento carretera RD qui 25 tramo FTN (Aldea san Francisco) ingenieros (frontera) </t>
  </si>
  <si>
    <t xml:space="preserve">Mejoramiento carretera RD Qui 21 tramo III la libertad rio copon asencion copon san juan Chactela </t>
  </si>
  <si>
    <t xml:space="preserve">Mejoramiento carretera RD quiche 4 tramo santa cruz del quiche patzite chimente </t>
  </si>
  <si>
    <t xml:space="preserve">Mejoramiento carretera RD sol 04 tramo santiago atitaln km 171000 San pedro la laguna Km 174220 solola </t>
  </si>
  <si>
    <t>Mejoramiento carretera RDAV 06, tramo lanquin - chabon (pavimentación )</t>
  </si>
  <si>
    <t xml:space="preserve">Mejoramiento carretera RD CHM 17 tramo san martin jilotepeque joyabaj pavimentacion  </t>
  </si>
  <si>
    <t>Mejoramiento carretera RD QUI-21 tramo I: chicaman -El Soch- SECA longitud 33.66 km.</t>
  </si>
  <si>
    <t xml:space="preserve">Mejoramiento camino rural CR-HUE-36 tramo San Martin Cuchumatan union cantinil Huehuetenango </t>
  </si>
  <si>
    <t xml:space="preserve">Reposición escuela primaria oficial rutal mixta aldea las astas barberena santa rosa </t>
  </si>
  <si>
    <t xml:space="preserve">Reposición escuela primaria oficial rural mixta aldea llano grande santa maria ixhuatan santa rosa </t>
  </si>
  <si>
    <t xml:space="preserve">Mejoramiento escuela primaria oficial rural mixta, aldea san jose pineda, santa maria ixhuatan, santa rosa </t>
  </si>
  <si>
    <t xml:space="preserve">Mejoramiento centro de atención permanente (cap) santa cruz, alta verapaz </t>
  </si>
  <si>
    <t>Mejoramiento carretera puente el motagua aldea llano grangre, salama baja verapaz</t>
  </si>
  <si>
    <t>SERVICIOS DE VACUNACIÓN A NIÑO Y NIÑA DE 1 A 5 AÑOS</t>
  </si>
  <si>
    <t>SERVICIOS DE VACUNACIÓN A NIÑO Y NIÑA MENOR DE 1 AÑO</t>
  </si>
  <si>
    <t xml:space="preserve">SERVICIOS DE CONSEJERÍA </t>
  </si>
  <si>
    <t xml:space="preserve">DOTACIÓN DE MICRONUTRIENTES A MUJER EN EDAD FÉRTIL </t>
  </si>
  <si>
    <t>DOTACIÓN DE MICRONUTRIENTRES A NIÑO Y NIÑA MENOR DE 5 AÑOS</t>
  </si>
  <si>
    <t>SERVICIOS DE DESPARACITACIÓN A NIÑO Y NIÑA DE 1 A MENOR DE 5 AÑOS</t>
  </si>
  <si>
    <t>ATENCIÓN POR INFECCION RESPIRATORIA AGUDA A NIÑO Y NIÑA MENOR DE 5 AÑOS</t>
  </si>
  <si>
    <t xml:space="preserve">ATENCIÓN POR ENFERMEDAD DIARREICA AGUDA A NIÑO Y NIÑA MENOR DE 5 AÑOS </t>
  </si>
  <si>
    <t xml:space="preserve">SERVICIOS DE ATENCIÓN PRENATAL OPORTUNA </t>
  </si>
  <si>
    <t xml:space="preserve">SERVICIOS DE ATENCIÓN DEL PARTO INSTITUCIONAL </t>
  </si>
  <si>
    <t>SERVICIOS DE VIGILANCIA DE LA FORTIFICACIÓN EN ALIMENTOS</t>
  </si>
  <si>
    <t>DOTACIÓN DE ALIMIENTACIÓN COMPLEMENTARIA A NIÑO Y NIÑA DE 6 MESES A MENOR DE 24 MESES</t>
  </si>
  <si>
    <t xml:space="preserve">DIAGNÓSTICO Y TRATAMIENTO DE LA DESNUTRICIÓN AGUDA </t>
  </si>
  <si>
    <t>SERVICIOS DE ATENCIÓN DEL RECIÉN NACIDO</t>
  </si>
  <si>
    <t xml:space="preserve">SERVICIOS DE PLANIFICACIÓN FAMILIAR </t>
  </si>
  <si>
    <t>DOTACIÓN DE ALIMENTACIÓN COMPLEMENTARIA A MUJER EMBARAZADA Y MADRE LACTANTE</t>
  </si>
  <si>
    <t>DOTACION DE ALIMENTOS A FAMILIAS POR TRABAJOS COMUNITARIOS DAMNIFICADOS POR EVENTOS CLIMÁTICOS Y DESASTRES NATURALES Y PERSONAS VULNERABLES A RIESGOS</t>
  </si>
  <si>
    <t xml:space="preserve">APOYO A LA PRODUCCIÓN COMUNITARIA DE ALIMENTOS </t>
  </si>
  <si>
    <t>ASISTENCIA TÉCNICA PARA EL ALMACENAMIENTO DE GRANOS BÁSICOS</t>
  </si>
  <si>
    <t>APOYO EN AL IMPLEMENTACIÓN DE PROYECTOS Y ENCADENAMIENTOS PRODUCTIVOS</t>
  </si>
  <si>
    <t xml:space="preserve">APOYO AL INCREMENTO EN LA DISPONIBILIDAD Y CONSUMO DE ALIMENTOS PARA LA PREVENCIÓN DE LA DESNUTRICIÓN CRÓNICA </t>
  </si>
  <si>
    <t>CONSTRUCCIÓN DE CARRETERAS PRIMARIAS PUENTES Y DISTRIBUIDORES DE TRÁNSITO   SNIP60132</t>
  </si>
  <si>
    <t xml:space="preserve">REPOSICIÓN DE CARRETERAS PRIMARIAS, PUENTES Y DISTRIBUIDORES DE TRÁNSITO </t>
  </si>
  <si>
    <t xml:space="preserve">MEJORAMIENTO DE CARRETERAS PRIMARIAS, PUENTES Y DISTRIBUIDORES DE TRÁNSITO </t>
  </si>
  <si>
    <t>CONSTRUCCIÓN DE CARRETERAS SECUNDARIAS Y PUENTES</t>
  </si>
  <si>
    <t>REPOSICIÓN DE CARRETERAS SECUNDARIAS Y PUENTES</t>
  </si>
  <si>
    <t>CONSTRUCCIÓN, AMPLIACIÓN, RECONSTRUCCIÓN Y MEJORAMIENTO DE ESCUELAS DE PRIMARIA</t>
  </si>
  <si>
    <t>ASESORÍA Y CONTROL EN LA GESTIÓN DE RESIDUOS Y DESECHOS SÓLIDOS</t>
  </si>
  <si>
    <t>CONTROL DE LA CONTAMINACIÓN HÍDRICA Y PREVENCIÓN DE LA DESERTIFICACIÓN Y SEQUÍA</t>
  </si>
  <si>
    <t>EDUCACIÓN ESPECIAL Y HABILITACIÓN A LA NIÑEZ CON DISCAPACIDAD</t>
  </si>
  <si>
    <t>11130013 11-001-002-000-003-0805</t>
  </si>
  <si>
    <t>11130013 11-001-002-000-003-0706</t>
  </si>
  <si>
    <t>11130020-21-02-001-000</t>
  </si>
  <si>
    <t>11130020-21-02-002-000</t>
  </si>
  <si>
    <t xml:space="preserve">TRANSFERENCIAS MONETARIAS CON ÉNFASIS EN EDUCACIÓN </t>
  </si>
  <si>
    <t>TRANSFERENCIAS MONETARIAS PARA FAMILIAS CON NIÑAS Y ADOLESCENTES DE 10 A 14 AÑOS</t>
  </si>
  <si>
    <r>
      <rPr>
        <sz val="11"/>
        <color rgb="FFFF0000"/>
        <rFont val="Calibri"/>
        <family val="2"/>
      </rPr>
      <t>CONSTRUCCIÓN, AMPLIACIÓN Y MEJORAMIENTO DE EDIFICIOS DE SALU</t>
    </r>
    <r>
      <rPr>
        <sz val="11"/>
        <rFont val="Calibri"/>
        <family val="2"/>
      </rPr>
      <t>D</t>
    </r>
  </si>
  <si>
    <t>MEJORAMIENTO DE CARRETERAS PRIMARIAS, PUENTES Y DISTRIBUIDORES DE TRÁNSITO</t>
  </si>
  <si>
    <t>CONSTRUCCIÓN, AMPLIACIÓN Y MEJORAMIENTO DE EDIFICIOS DE SALUD</t>
  </si>
  <si>
    <t>SERVICIOS DE APOYO TECNICO A MUJERES MICROEMPRESARIAS PARA EMPODERAMIENTO ECONOMICO</t>
  </si>
  <si>
    <t>111130011-14-00-002-000</t>
  </si>
  <si>
    <t>1130013 202-11-01-002-000-001</t>
  </si>
  <si>
    <t>1130013 202-11-01-002-000-003</t>
  </si>
  <si>
    <t>1130013 202-11-02-001-000-001</t>
  </si>
  <si>
    <t>1130013 202-14-00-001-000-002</t>
  </si>
  <si>
    <t>1130013 202-14-00-002-000-001</t>
  </si>
  <si>
    <t xml:space="preserve">TOTAL </t>
  </si>
  <si>
    <t>SERVICIO DE EDUCACIÓN INICIAL</t>
  </si>
  <si>
    <t>11130008-18-00-001-000</t>
  </si>
  <si>
    <t>CONSTRUCCIÓN DE CARRETERAS SECUNDARIASY PUENTES</t>
  </si>
  <si>
    <t>MEJORAMIENTO DE CAMINOS RURALES</t>
  </si>
  <si>
    <t>MEJORAMIENTO DE CARRETERAS SECUNDARIASY PUENTES</t>
  </si>
  <si>
    <t>CONSTRUCCIÓN, AMPLIACIÓN, REPOSICIÓN Y MEJORAMIENTO DE ESTABLECIMIENTOS DE EDUCACIÓN DIVERSIFICADA</t>
  </si>
  <si>
    <t>CONSTRUCCIÓN, AMPLIACIÓN ,REPOSICIÓN Y MEJORAMIENTO DE ESCUELAS DE PRIMARIA</t>
  </si>
  <si>
    <t>CONSTRUCCIÓN, AMPLIACIÓN, REPOSICIÓN Y MEJORAMIENTO DE EDIFICIOS DE SALUD</t>
  </si>
  <si>
    <t>1130013 202-14-00-001-000-004</t>
  </si>
  <si>
    <t xml:space="preserve">AVANCE FINANCIERO DEL PLAN OPERATIVO ANUAL DE SAN 2020 </t>
  </si>
  <si>
    <t>11200054-14-01-000-001</t>
  </si>
  <si>
    <t>CONSTRUCCIÓN DE ALACANTARILLADOS</t>
  </si>
  <si>
    <t>INSTITUCIONES</t>
  </si>
  <si>
    <t>ASIGNADO</t>
  </si>
  <si>
    <t>% Ejecución</t>
  </si>
  <si>
    <t>MINISTERIOS</t>
  </si>
  <si>
    <t>SECRETARÍAS</t>
  </si>
  <si>
    <t>DESCENTRALIZADAS</t>
  </si>
  <si>
    <t xml:space="preserve">CONALFA </t>
  </si>
  <si>
    <t>Fuente: SICOIN R00815611.rpt y R00804768.rpt</t>
  </si>
  <si>
    <t>POA SAN 2020</t>
  </si>
  <si>
    <t>SECRETARIA DE SEGURIDAD ALIMENTARIA Y NUTRICIONAL DE LA PRESIDENCIA DE LA REPÚBLICA -SESAN-</t>
  </si>
  <si>
    <t xml:space="preserve">              SIGES  R00818630.rpt (MICIVI)</t>
  </si>
  <si>
    <t>Cantidad expresada en millones de Quetzales</t>
  </si>
  <si>
    <t>INFORMACIÓN AL 31 DE MAYO DE 2020</t>
  </si>
  <si>
    <t>PERIODO DEL 01 DE ENERO AL 31 DE MAYO DE 2020</t>
  </si>
  <si>
    <t>Fuente:Reporte SICOIN R00815611.rpt</t>
  </si>
  <si>
    <t xml:space="preserve">Fuente: reporte SIGES R00818630.rpt </t>
  </si>
  <si>
    <t xml:space="preserve">                             AVANCE FINANCIERO DEL PLAN OPERATIVO ANUAL DE SAN 2020  POR INSTITUCIÓN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</si>
</sst>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_-&quot;Q&quot;* #,##0.00_-;\-&quot;Q&quot;* #,##0.00_-;_-&quot;Q&quot;* &quot;-&quot;??_-;_-@_-"/>
    <numFmt numFmtId="165" formatCode="&quot;Q&quot;#,##0.00"/>
    <numFmt numFmtId="166" formatCode="#,##0.00\ &quot;Q&quot;"/>
    <numFmt numFmtId="167" formatCode="_(* #,##0_);_(* \(#,##0\);_(* &quot;-&quot;??_);_(@_)"/>
  </numFmts>
  <fonts count="39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4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2"/>
      <name val="Arial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1"/>
      <color rgb="FFFF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6"/>
      <color indexed="8"/>
      <name val="Arial"/>
      <family val="2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b/>
      <sz val="14"/>
      <color rgb="FFFFFFFF"/>
      <name val="Calibri"/>
      <family val="2"/>
    </font>
    <font>
      <b/>
      <sz val="14"/>
      <color rgb="FF1E4E79"/>
      <name val="Calibri"/>
      <family val="2"/>
    </font>
    <font>
      <u/>
      <sz val="11"/>
      <color rgb="FF0563C1"/>
      <name val="Calibri"/>
      <family val="2"/>
    </font>
    <font>
      <u/>
      <sz val="11"/>
      <color theme="10"/>
      <name val="Calibri"/>
      <family val="2"/>
    </font>
    <font>
      <b/>
      <sz val="16"/>
      <color rgb="FFFFFFFF"/>
      <name val="Calibri"/>
      <family val="2"/>
    </font>
    <font>
      <b/>
      <i/>
      <sz val="10"/>
      <color rgb="FF002060"/>
      <name val="Arial"/>
      <family val="2"/>
    </font>
    <font>
      <b/>
      <sz val="9"/>
      <color rgb="FF002060"/>
      <name val="Arial"/>
      <family val="2"/>
    </font>
    <font>
      <b/>
      <sz val="16"/>
      <name val="Calibri"/>
      <family val="2"/>
    </font>
    <font>
      <sz val="11"/>
      <color theme="4" tint="-0.49998474074526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2E75B5"/>
      </patternFill>
    </fill>
    <fill>
      <patternFill patternType="solid">
        <fgColor rgb="FF2E75B5"/>
        <bgColor rgb="FF2E75B5"/>
      </patternFill>
    </fill>
    <fill>
      <patternFill patternType="solid">
        <fgColor rgb="FF9CC2E5"/>
        <bgColor rgb="FF9CC2E5"/>
      </patternFill>
    </fill>
  </fills>
  <borders count="5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8" fillId="0" borderId="0" applyFont="0" applyFill="0" applyBorder="0" applyAlignment="0" applyProtection="0"/>
    <xf numFmtId="0" fontId="23" fillId="0" borderId="19"/>
    <xf numFmtId="9" fontId="8" fillId="0" borderId="19" applyFont="0" applyFill="0" applyBorder="0" applyAlignment="0" applyProtection="0"/>
    <xf numFmtId="0" fontId="24" fillId="0" borderId="19"/>
    <xf numFmtId="0" fontId="8" fillId="0" borderId="19"/>
    <xf numFmtId="0" fontId="33" fillId="0" borderId="19" applyNumberFormat="0" applyFill="0" applyBorder="0" applyAlignment="0" applyProtection="0"/>
  </cellStyleXfs>
  <cellXfs count="363">
    <xf numFmtId="0" fontId="0" fillId="0" borderId="0" xfId="0" applyFont="1" applyAlignment="1"/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10" fontId="0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10" fontId="0" fillId="0" borderId="0" xfId="0" applyNumberFormat="1" applyFont="1"/>
    <xf numFmtId="10" fontId="7" fillId="0" borderId="0" xfId="0" applyNumberFormat="1" applyFont="1"/>
    <xf numFmtId="0" fontId="0" fillId="0" borderId="0" xfId="0" applyFont="1" applyAlignment="1">
      <alignment vertical="center" wrapText="1"/>
    </xf>
    <xf numFmtId="165" fontId="0" fillId="0" borderId="0" xfId="0" applyNumberFormat="1" applyFont="1"/>
    <xf numFmtId="165" fontId="0" fillId="0" borderId="0" xfId="0" applyNumberFormat="1" applyFont="1" applyAlignment="1">
      <alignment horizontal="right"/>
    </xf>
    <xf numFmtId="10" fontId="7" fillId="0" borderId="0" xfId="0" applyNumberFormat="1" applyFont="1" applyAlignment="1">
      <alignment vertical="center"/>
    </xf>
    <xf numFmtId="165" fontId="0" fillId="0" borderId="0" xfId="0" applyNumberFormat="1" applyFont="1" applyAlignment="1">
      <alignment horizontal="right" vertical="center" wrapText="1"/>
    </xf>
    <xf numFmtId="49" fontId="0" fillId="0" borderId="0" xfId="0" applyNumberFormat="1" applyFont="1" applyAlignment="1">
      <alignment vertical="center"/>
    </xf>
    <xf numFmtId="165" fontId="7" fillId="0" borderId="0" xfId="0" applyNumberFormat="1" applyFont="1" applyAlignment="1">
      <alignment vertical="center"/>
    </xf>
    <xf numFmtId="165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165" fontId="7" fillId="0" borderId="0" xfId="0" applyNumberFormat="1" applyFont="1"/>
    <xf numFmtId="0" fontId="0" fillId="0" borderId="0" xfId="0" applyFont="1" applyAlignment="1">
      <alignment horizontal="right"/>
    </xf>
    <xf numFmtId="10" fontId="0" fillId="0" borderId="0" xfId="0" applyNumberFormat="1" applyFont="1" applyAlignment="1">
      <alignment horizontal="right"/>
    </xf>
    <xf numFmtId="0" fontId="7" fillId="0" borderId="0" xfId="0" applyFont="1"/>
    <xf numFmtId="165" fontId="7" fillId="0" borderId="0" xfId="0" applyNumberFormat="1" applyFont="1" applyAlignment="1">
      <alignment vertical="center" wrapText="1"/>
    </xf>
    <xf numFmtId="165" fontId="0" fillId="0" borderId="0" xfId="0" applyNumberFormat="1" applyFont="1" applyAlignment="1">
      <alignment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0" fillId="0" borderId="0" xfId="0" applyFont="1" applyAlignment="1"/>
    <xf numFmtId="166" fontId="0" fillId="0" borderId="0" xfId="0" applyNumberFormat="1" applyFont="1" applyAlignment="1"/>
    <xf numFmtId="165" fontId="2" fillId="0" borderId="0" xfId="0" applyNumberFormat="1" applyFont="1" applyAlignment="1">
      <alignment horizontal="right"/>
    </xf>
    <xf numFmtId="0" fontId="2" fillId="0" borderId="0" xfId="0" applyFont="1" applyAlignment="1"/>
    <xf numFmtId="166" fontId="2" fillId="0" borderId="0" xfId="0" applyNumberFormat="1" applyFont="1" applyAlignment="1"/>
    <xf numFmtId="165" fontId="4" fillId="0" borderId="0" xfId="0" applyNumberFormat="1" applyFont="1" applyAlignment="1"/>
    <xf numFmtId="165" fontId="4" fillId="0" borderId="0" xfId="0" applyNumberFormat="1" applyFont="1" applyAlignment="1">
      <alignment horizontal="right"/>
    </xf>
    <xf numFmtId="0" fontId="0" fillId="0" borderId="0" xfId="0" applyFont="1" applyAlignment="1"/>
    <xf numFmtId="165" fontId="0" fillId="0" borderId="0" xfId="0" applyNumberFormat="1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49" fontId="0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6" fillId="2" borderId="11" xfId="0" applyFont="1" applyFill="1" applyBorder="1" applyAlignment="1">
      <alignment horizontal="right" vertical="center" wrapText="1"/>
    </xf>
    <xf numFmtId="0" fontId="8" fillId="0" borderId="26" xfId="0" applyFont="1" applyBorder="1" applyAlignment="1">
      <alignment vertical="center" wrapText="1"/>
    </xf>
    <xf numFmtId="0" fontId="6" fillId="2" borderId="28" xfId="0" applyFont="1" applyFill="1" applyBorder="1" applyAlignment="1">
      <alignment horizontal="right" vertical="center" wrapText="1"/>
    </xf>
    <xf numFmtId="0" fontId="8" fillId="0" borderId="30" xfId="0" applyFont="1" applyBorder="1" applyAlignment="1">
      <alignment vertical="center" wrapText="1"/>
    </xf>
    <xf numFmtId="0" fontId="6" fillId="2" borderId="32" xfId="0" applyFont="1" applyFill="1" applyBorder="1" applyAlignment="1">
      <alignment horizontal="right" vertical="center" wrapText="1"/>
    </xf>
    <xf numFmtId="0" fontId="8" fillId="0" borderId="34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6" fillId="2" borderId="21" xfId="0" applyFont="1" applyFill="1" applyBorder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8" fillId="3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10" fontId="1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9" xfId="0" applyFont="1" applyFill="1" applyBorder="1" applyAlignment="1">
      <alignment vertical="center"/>
    </xf>
    <xf numFmtId="10" fontId="0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vertical="center"/>
    </xf>
    <xf numFmtId="165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4" fontId="11" fillId="0" borderId="21" xfId="0" applyNumberFormat="1" applyFont="1" applyFill="1" applyBorder="1" applyAlignment="1">
      <alignment vertical="center"/>
    </xf>
    <xf numFmtId="44" fontId="11" fillId="0" borderId="21" xfId="0" applyNumberFormat="1" applyFont="1" applyFill="1" applyBorder="1" applyAlignment="1">
      <alignment horizontal="center" vertical="center"/>
    </xf>
    <xf numFmtId="10" fontId="11" fillId="0" borderId="21" xfId="1" applyNumberFormat="1" applyFont="1" applyFill="1" applyBorder="1" applyAlignment="1">
      <alignment horizontal="center" vertical="center"/>
    </xf>
    <xf numFmtId="44" fontId="3" fillId="0" borderId="21" xfId="0" applyNumberFormat="1" applyFont="1" applyFill="1" applyBorder="1" applyAlignment="1">
      <alignment horizontal="center" vertical="center"/>
    </xf>
    <xf numFmtId="10" fontId="3" fillId="0" borderId="21" xfId="1" applyNumberFormat="1" applyFont="1" applyFill="1" applyBorder="1" applyAlignment="1">
      <alignment horizontal="center" vertical="center"/>
    </xf>
    <xf numFmtId="44" fontId="3" fillId="0" borderId="23" xfId="0" applyNumberFormat="1" applyFont="1" applyFill="1" applyBorder="1" applyAlignment="1">
      <alignment horizontal="center" vertical="center"/>
    </xf>
    <xf numFmtId="165" fontId="1" fillId="0" borderId="25" xfId="0" applyNumberFormat="1" applyFont="1" applyFill="1" applyBorder="1" applyAlignment="1">
      <alignment vertical="center"/>
    </xf>
    <xf numFmtId="10" fontId="1" fillId="0" borderId="25" xfId="1" applyNumberFormat="1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0" borderId="21" xfId="0" applyFont="1" applyBorder="1" applyAlignment="1">
      <alignment horizontal="center" vertical="center" wrapText="1"/>
    </xf>
    <xf numFmtId="165" fontId="1" fillId="0" borderId="19" xfId="0" applyNumberFormat="1" applyFont="1" applyFill="1" applyBorder="1" applyAlignment="1">
      <alignment vertical="center"/>
    </xf>
    <xf numFmtId="10" fontId="1" fillId="0" borderId="19" xfId="1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44" fontId="11" fillId="5" borderId="21" xfId="0" applyNumberFormat="1" applyFont="1" applyFill="1" applyBorder="1" applyAlignment="1">
      <alignment vertical="center"/>
    </xf>
    <xf numFmtId="44" fontId="11" fillId="5" borderId="21" xfId="0" applyNumberFormat="1" applyFont="1" applyFill="1" applyBorder="1" applyAlignment="1">
      <alignment horizontal="center" vertical="center"/>
    </xf>
    <xf numFmtId="10" fontId="11" fillId="5" borderId="21" xfId="1" applyNumberFormat="1" applyFont="1" applyFill="1" applyBorder="1" applyAlignment="1">
      <alignment horizontal="center" vertical="center"/>
    </xf>
    <xf numFmtId="10" fontId="3" fillId="5" borderId="21" xfId="1" applyNumberFormat="1" applyFont="1" applyFill="1" applyBorder="1" applyAlignment="1">
      <alignment horizontal="center" vertical="center"/>
    </xf>
    <xf numFmtId="10" fontId="3" fillId="5" borderId="23" xfId="1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0" fontId="11" fillId="3" borderId="21" xfId="1" applyNumberFormat="1" applyFont="1" applyFill="1" applyBorder="1" applyAlignment="1">
      <alignment horizontal="center" vertical="center"/>
    </xf>
    <xf numFmtId="10" fontId="3" fillId="3" borderId="21" xfId="1" applyNumberFormat="1" applyFont="1" applyFill="1" applyBorder="1" applyAlignment="1">
      <alignment horizontal="center" vertical="center"/>
    </xf>
    <xf numFmtId="10" fontId="3" fillId="3" borderId="23" xfId="1" applyNumberFormat="1" applyFont="1" applyFill="1" applyBorder="1" applyAlignment="1">
      <alignment horizontal="center" vertical="center"/>
    </xf>
    <xf numFmtId="10" fontId="1" fillId="3" borderId="25" xfId="1" applyNumberFormat="1" applyFont="1" applyFill="1" applyBorder="1" applyAlignment="1">
      <alignment horizontal="center" vertical="center"/>
    </xf>
    <xf numFmtId="10" fontId="1" fillId="3" borderId="19" xfId="1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4" xfId="0" applyFont="1" applyBorder="1" applyAlignment="1"/>
    <xf numFmtId="165" fontId="14" fillId="0" borderId="21" xfId="0" applyNumberFormat="1" applyFont="1" applyBorder="1" applyAlignment="1">
      <alignment vertical="center"/>
    </xf>
    <xf numFmtId="165" fontId="14" fillId="0" borderId="19" xfId="0" applyNumberFormat="1" applyFont="1" applyBorder="1" applyAlignment="1">
      <alignment vertical="center"/>
    </xf>
    <xf numFmtId="10" fontId="14" fillId="0" borderId="19" xfId="0" applyNumberFormat="1" applyFont="1" applyBorder="1" applyAlignment="1">
      <alignment vertical="center"/>
    </xf>
    <xf numFmtId="165" fontId="14" fillId="0" borderId="21" xfId="0" applyNumberFormat="1" applyFont="1" applyBorder="1" applyAlignment="1">
      <alignment horizontal="right" vertical="center" wrapText="1"/>
    </xf>
    <xf numFmtId="10" fontId="14" fillId="0" borderId="21" xfId="0" applyNumberFormat="1" applyFont="1" applyBorder="1" applyAlignment="1">
      <alignment vertical="center"/>
    </xf>
    <xf numFmtId="10" fontId="15" fillId="0" borderId="21" xfId="0" applyNumberFormat="1" applyFont="1" applyBorder="1" applyAlignment="1">
      <alignment vertical="center"/>
    </xf>
    <xf numFmtId="165" fontId="7" fillId="0" borderId="4" xfId="0" applyNumberFormat="1" applyFont="1" applyBorder="1" applyAlignment="1">
      <alignment horizontal="right" vertical="center" wrapText="1"/>
    </xf>
    <xf numFmtId="10" fontId="7" fillId="0" borderId="4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vertical="center"/>
    </xf>
    <xf numFmtId="10" fontId="7" fillId="0" borderId="4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165" fontId="7" fillId="0" borderId="4" xfId="0" applyNumberFormat="1" applyFont="1" applyBorder="1"/>
    <xf numFmtId="10" fontId="7" fillId="0" borderId="4" xfId="0" applyNumberFormat="1" applyFont="1" applyBorder="1" applyAlignment="1">
      <alignment horizontal="right"/>
    </xf>
    <xf numFmtId="0" fontId="7" fillId="0" borderId="4" xfId="0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 wrapText="1"/>
    </xf>
    <xf numFmtId="10" fontId="7" fillId="0" borderId="4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/>
    </xf>
    <xf numFmtId="0" fontId="18" fillId="0" borderId="0" xfId="0" applyFont="1" applyAlignment="1"/>
    <xf numFmtId="49" fontId="18" fillId="0" borderId="0" xfId="0" applyNumberFormat="1" applyFont="1" applyAlignment="1">
      <alignment horizontal="center" vertical="center"/>
    </xf>
    <xf numFmtId="165" fontId="19" fillId="6" borderId="4" xfId="0" applyNumberFormat="1" applyFont="1" applyFill="1" applyBorder="1" applyAlignment="1">
      <alignment horizontal="center" vertical="center" wrapText="1"/>
    </xf>
    <xf numFmtId="10" fontId="19" fillId="6" borderId="4" xfId="0" applyNumberFormat="1" applyFont="1" applyFill="1" applyBorder="1" applyAlignment="1">
      <alignment horizontal="center" vertical="center" wrapText="1"/>
    </xf>
    <xf numFmtId="49" fontId="17" fillId="0" borderId="4" xfId="0" applyNumberFormat="1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4" fontId="17" fillId="0" borderId="4" xfId="0" applyNumberFormat="1" applyFont="1" applyBorder="1" applyAlignment="1">
      <alignment vertical="center"/>
    </xf>
    <xf numFmtId="10" fontId="17" fillId="0" borderId="4" xfId="0" applyNumberFormat="1" applyFont="1" applyBorder="1" applyAlignment="1">
      <alignment vertical="center"/>
    </xf>
    <xf numFmtId="0" fontId="17" fillId="0" borderId="4" xfId="0" applyFont="1" applyBorder="1" applyAlignment="1">
      <alignment vertical="center" wrapText="1"/>
    </xf>
    <xf numFmtId="0" fontId="17" fillId="0" borderId="4" xfId="0" applyFont="1" applyBorder="1" applyAlignment="1"/>
    <xf numFmtId="2" fontId="17" fillId="0" borderId="4" xfId="0" applyNumberFormat="1" applyFont="1" applyBorder="1" applyAlignment="1">
      <alignment vertical="center"/>
    </xf>
    <xf numFmtId="0" fontId="17" fillId="0" borderId="4" xfId="0" applyFont="1" applyBorder="1" applyAlignment="1">
      <alignment vertical="center" wrapText="1" readingOrder="1"/>
    </xf>
    <xf numFmtId="165" fontId="17" fillId="3" borderId="4" xfId="0" applyNumberFormat="1" applyFont="1" applyFill="1" applyBorder="1" applyAlignment="1">
      <alignment vertical="center"/>
    </xf>
    <xf numFmtId="49" fontId="17" fillId="3" borderId="4" xfId="0" applyNumberFormat="1" applyFont="1" applyFill="1" applyBorder="1" applyAlignment="1">
      <alignment vertical="center"/>
    </xf>
    <xf numFmtId="0" fontId="17" fillId="3" borderId="4" xfId="0" applyFont="1" applyFill="1" applyBorder="1" applyAlignment="1">
      <alignment vertical="center" wrapText="1"/>
    </xf>
    <xf numFmtId="10" fontId="17" fillId="3" borderId="4" xfId="0" applyNumberFormat="1" applyFont="1" applyFill="1" applyBorder="1" applyAlignment="1">
      <alignment vertical="center"/>
    </xf>
    <xf numFmtId="165" fontId="7" fillId="0" borderId="4" xfId="0" applyNumberFormat="1" applyFont="1" applyBorder="1" applyAlignment="1">
      <alignment horizontal="right" vertical="center"/>
    </xf>
    <xf numFmtId="0" fontId="17" fillId="0" borderId="4" xfId="0" applyFont="1" applyBorder="1" applyAlignment="1">
      <alignment horizontal="justify" vertical="justify" wrapText="1"/>
    </xf>
    <xf numFmtId="44" fontId="7" fillId="0" borderId="4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9" fontId="17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165" fontId="17" fillId="0" borderId="1" xfId="0" applyNumberFormat="1" applyFont="1" applyBorder="1" applyAlignment="1">
      <alignment vertical="center" wrapText="1"/>
    </xf>
    <xf numFmtId="44" fontId="17" fillId="0" borderId="1" xfId="0" applyNumberFormat="1" applyFont="1" applyBorder="1" applyAlignment="1">
      <alignment vertical="center"/>
    </xf>
    <xf numFmtId="10" fontId="17" fillId="0" borderId="1" xfId="0" applyNumberFormat="1" applyFont="1" applyBorder="1" applyAlignment="1">
      <alignment vertical="center"/>
    </xf>
    <xf numFmtId="49" fontId="17" fillId="0" borderId="4" xfId="0" applyNumberFormat="1" applyFont="1" applyBorder="1" applyAlignment="1">
      <alignment vertical="center" wrapText="1"/>
    </xf>
    <xf numFmtId="0" fontId="18" fillId="0" borderId="0" xfId="0" applyFont="1"/>
    <xf numFmtId="49" fontId="17" fillId="0" borderId="4" xfId="0" applyNumberFormat="1" applyFont="1" applyBorder="1" applyAlignment="1">
      <alignment horizontal="justify" vertical="justify" wrapText="1"/>
    </xf>
    <xf numFmtId="44" fontId="17" fillId="0" borderId="4" xfId="0" applyNumberFormat="1" applyFont="1" applyBorder="1" applyAlignment="1">
      <alignment vertical="center" wrapText="1"/>
    </xf>
    <xf numFmtId="10" fontId="17" fillId="0" borderId="4" xfId="1" applyNumberFormat="1" applyFont="1" applyBorder="1" applyAlignment="1">
      <alignment vertical="center"/>
    </xf>
    <xf numFmtId="0" fontId="17" fillId="2" borderId="4" xfId="0" applyFont="1" applyFill="1" applyBorder="1" applyAlignment="1">
      <alignment vertical="center" wrapText="1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165" fontId="15" fillId="0" borderId="21" xfId="0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165" fontId="17" fillId="0" borderId="21" xfId="0" applyNumberFormat="1" applyFont="1" applyBorder="1" applyAlignment="1">
      <alignment vertical="center"/>
    </xf>
    <xf numFmtId="165" fontId="7" fillId="0" borderId="21" xfId="0" applyNumberFormat="1" applyFont="1" applyBorder="1" applyAlignment="1">
      <alignment vertical="center"/>
    </xf>
    <xf numFmtId="0" fontId="20" fillId="0" borderId="19" xfId="0" applyFont="1" applyFill="1" applyBorder="1" applyAlignment="1">
      <alignment horizontal="center" vertical="center" wrapText="1"/>
    </xf>
    <xf numFmtId="165" fontId="17" fillId="0" borderId="19" xfId="0" applyNumberFormat="1" applyFont="1" applyBorder="1" applyAlignment="1">
      <alignment vertical="center"/>
    </xf>
    <xf numFmtId="0" fontId="17" fillId="3" borderId="21" xfId="0" applyFont="1" applyFill="1" applyBorder="1" applyAlignment="1">
      <alignment horizontal="justify" vertical="justify" wrapText="1"/>
    </xf>
    <xf numFmtId="0" fontId="17" fillId="2" borderId="4" xfId="0" applyFont="1" applyFill="1" applyBorder="1" applyAlignment="1">
      <alignment horizontal="justify" vertical="justify" wrapText="1"/>
    </xf>
    <xf numFmtId="165" fontId="17" fillId="2" borderId="4" xfId="0" applyNumberFormat="1" applyFont="1" applyFill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7" fillId="0" borderId="0" xfId="0" applyFont="1" applyAlignment="1"/>
    <xf numFmtId="0" fontId="16" fillId="0" borderId="4" xfId="0" applyFont="1" applyBorder="1" applyAlignment="1">
      <alignment vertical="center" wrapText="1"/>
    </xf>
    <xf numFmtId="165" fontId="17" fillId="2" borderId="4" xfId="0" applyNumberFormat="1" applyFont="1" applyFill="1" applyBorder="1" applyAlignment="1">
      <alignment horizontal="right" vertical="center"/>
    </xf>
    <xf numFmtId="44" fontId="17" fillId="3" borderId="4" xfId="0" applyNumberFormat="1" applyFont="1" applyFill="1" applyBorder="1" applyAlignment="1">
      <alignment vertical="center"/>
    </xf>
    <xf numFmtId="2" fontId="17" fillId="0" borderId="4" xfId="0" applyNumberFormat="1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165" fontId="17" fillId="0" borderId="0" xfId="0" applyNumberFormat="1" applyFont="1" applyAlignment="1">
      <alignment horizontal="center" vertical="center"/>
    </xf>
    <xf numFmtId="49" fontId="22" fillId="0" borderId="4" xfId="0" applyNumberFormat="1" applyFont="1" applyBorder="1" applyAlignment="1">
      <alignment vertical="center"/>
    </xf>
    <xf numFmtId="165" fontId="22" fillId="0" borderId="4" xfId="0" applyNumberFormat="1" applyFont="1" applyBorder="1" applyAlignment="1">
      <alignment vertical="center"/>
    </xf>
    <xf numFmtId="10" fontId="22" fillId="0" borderId="4" xfId="0" applyNumberFormat="1" applyFont="1" applyBorder="1" applyAlignment="1">
      <alignment vertical="center"/>
    </xf>
    <xf numFmtId="165" fontId="21" fillId="0" borderId="4" xfId="0" applyNumberFormat="1" applyFont="1" applyBorder="1" applyAlignment="1">
      <alignment vertical="center"/>
    </xf>
    <xf numFmtId="10" fontId="21" fillId="0" borderId="4" xfId="0" applyNumberFormat="1" applyFont="1" applyBorder="1" applyAlignment="1">
      <alignment horizontal="right" vertical="center"/>
    </xf>
    <xf numFmtId="165" fontId="17" fillId="0" borderId="4" xfId="0" applyNumberFormat="1" applyFont="1" applyBorder="1" applyAlignment="1">
      <alignment horizontal="right" vertical="center"/>
    </xf>
    <xf numFmtId="10" fontId="17" fillId="0" borderId="4" xfId="1" applyNumberFormat="1" applyFont="1" applyBorder="1" applyAlignment="1">
      <alignment horizontal="right" vertical="center"/>
    </xf>
    <xf numFmtId="165" fontId="17" fillId="0" borderId="4" xfId="0" applyNumberFormat="1" applyFont="1" applyBorder="1" applyAlignment="1">
      <alignment vertical="center" wrapText="1"/>
    </xf>
    <xf numFmtId="10" fontId="17" fillId="0" borderId="4" xfId="0" applyNumberFormat="1" applyFont="1" applyBorder="1" applyAlignment="1">
      <alignment horizontal="right" vertical="center" wrapText="1"/>
    </xf>
    <xf numFmtId="10" fontId="17" fillId="0" borderId="4" xfId="0" applyNumberFormat="1" applyFont="1" applyBorder="1" applyAlignment="1">
      <alignment vertical="center" wrapText="1"/>
    </xf>
    <xf numFmtId="165" fontId="21" fillId="0" borderId="4" xfId="0" applyNumberFormat="1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vertical="center"/>
    </xf>
    <xf numFmtId="165" fontId="17" fillId="3" borderId="21" xfId="0" applyNumberFormat="1" applyFont="1" applyFill="1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0" fillId="0" borderId="19" xfId="4" applyFont="1" applyAlignment="1"/>
    <xf numFmtId="0" fontId="0" fillId="0" borderId="19" xfId="4" applyFont="1" applyAlignment="1">
      <alignment horizontal="center"/>
    </xf>
    <xf numFmtId="0" fontId="0" fillId="0" borderId="19" xfId="4" applyFont="1"/>
    <xf numFmtId="165" fontId="0" fillId="0" borderId="19" xfId="4" applyNumberFormat="1" applyFont="1" applyAlignment="1">
      <alignment vertical="center"/>
    </xf>
    <xf numFmtId="0" fontId="0" fillId="0" borderId="19" xfId="4" applyFont="1" applyAlignment="1">
      <alignment vertical="center"/>
    </xf>
    <xf numFmtId="49" fontId="0" fillId="0" borderId="19" xfId="4" applyNumberFormat="1" applyFont="1" applyAlignment="1">
      <alignment horizontal="center" vertical="center"/>
    </xf>
    <xf numFmtId="165" fontId="0" fillId="0" borderId="19" xfId="4" applyNumberFormat="1" applyFont="1" applyAlignment="1"/>
    <xf numFmtId="10" fontId="1" fillId="0" borderId="19" xfId="4" applyNumberFormat="1" applyFont="1" applyAlignment="1">
      <alignment horizontal="center" vertical="center"/>
    </xf>
    <xf numFmtId="165" fontId="1" fillId="0" borderId="19" xfId="4" applyNumberFormat="1" applyFont="1" applyAlignment="1">
      <alignment vertical="center"/>
    </xf>
    <xf numFmtId="0" fontId="17" fillId="0" borderId="19" xfId="4" applyFont="1" applyAlignment="1">
      <alignment horizontal="center"/>
    </xf>
    <xf numFmtId="0" fontId="17" fillId="0" borderId="19" xfId="4" applyFont="1"/>
    <xf numFmtId="165" fontId="17" fillId="0" borderId="19" xfId="4" applyNumberFormat="1" applyFont="1" applyAlignment="1">
      <alignment vertical="center"/>
    </xf>
    <xf numFmtId="0" fontId="17" fillId="0" borderId="19" xfId="4" applyFont="1" applyAlignment="1">
      <alignment vertical="center"/>
    </xf>
    <xf numFmtId="49" fontId="17" fillId="0" borderId="19" xfId="4" applyNumberFormat="1" applyFont="1" applyAlignment="1">
      <alignment horizontal="center" vertical="center"/>
    </xf>
    <xf numFmtId="10" fontId="7" fillId="0" borderId="4" xfId="4" applyNumberFormat="1" applyFont="1" applyBorder="1" applyAlignment="1">
      <alignment horizontal="right" vertical="center"/>
    </xf>
    <xf numFmtId="165" fontId="7" fillId="0" borderId="4" xfId="4" applyNumberFormat="1" applyFont="1" applyBorder="1" applyAlignment="1">
      <alignment horizontal="right" vertical="center"/>
    </xf>
    <xf numFmtId="0" fontId="7" fillId="0" borderId="4" xfId="4" applyFont="1" applyBorder="1" applyAlignment="1">
      <alignment horizontal="center" vertical="center"/>
    </xf>
    <xf numFmtId="10" fontId="17" fillId="0" borderId="4" xfId="4" applyNumberFormat="1" applyFont="1" applyBorder="1" applyAlignment="1">
      <alignment vertical="center"/>
    </xf>
    <xf numFmtId="44" fontId="16" fillId="0" borderId="4" xfId="4" applyNumberFormat="1" applyFont="1" applyBorder="1"/>
    <xf numFmtId="0" fontId="17" fillId="0" borderId="4" xfId="4" applyFont="1" applyFill="1" applyBorder="1" applyAlignment="1">
      <alignment horizontal="justify" vertical="justify" wrapText="1"/>
    </xf>
    <xf numFmtId="0" fontId="16" fillId="0" borderId="4" xfId="4" applyFont="1" applyBorder="1"/>
    <xf numFmtId="44" fontId="17" fillId="0" borderId="4" xfId="4" applyNumberFormat="1" applyFont="1" applyBorder="1" applyAlignment="1">
      <alignment vertical="center" wrapText="1"/>
    </xf>
    <xf numFmtId="44" fontId="17" fillId="0" borderId="4" xfId="4" applyNumberFormat="1" applyFont="1" applyBorder="1" applyAlignment="1">
      <alignment vertical="center"/>
    </xf>
    <xf numFmtId="49" fontId="17" fillId="0" borderId="4" xfId="4" applyNumberFormat="1" applyFont="1" applyBorder="1" applyAlignment="1">
      <alignment vertical="center"/>
    </xf>
    <xf numFmtId="10" fontId="17" fillId="0" borderId="4" xfId="3" applyNumberFormat="1" applyFont="1" applyFill="1" applyBorder="1" applyAlignment="1">
      <alignment vertical="center"/>
    </xf>
    <xf numFmtId="44" fontId="17" fillId="3" borderId="4" xfId="4" applyNumberFormat="1" applyFont="1" applyFill="1" applyBorder="1" applyAlignment="1">
      <alignment vertical="center" wrapText="1"/>
    </xf>
    <xf numFmtId="44" fontId="17" fillId="0" borderId="4" xfId="4" applyNumberFormat="1" applyFont="1" applyFill="1" applyBorder="1" applyAlignment="1">
      <alignment vertical="center"/>
    </xf>
    <xf numFmtId="49" fontId="17" fillId="0" borderId="4" xfId="4" applyNumberFormat="1" applyFont="1" applyFill="1" applyBorder="1" applyAlignment="1">
      <alignment vertical="center"/>
    </xf>
    <xf numFmtId="44" fontId="17" fillId="0" borderId="4" xfId="4" applyNumberFormat="1" applyFont="1" applyFill="1" applyBorder="1" applyAlignment="1">
      <alignment vertical="center" wrapText="1"/>
    </xf>
    <xf numFmtId="165" fontId="7" fillId="0" borderId="4" xfId="4" applyNumberFormat="1" applyFont="1" applyBorder="1" applyAlignment="1">
      <alignment horizontal="center" vertical="center" wrapText="1"/>
    </xf>
    <xf numFmtId="4" fontId="25" fillId="0" borderId="0" xfId="0" applyNumberFormat="1" applyFont="1" applyAlignment="1">
      <alignment horizontal="right" vertical="top" wrapText="1"/>
    </xf>
    <xf numFmtId="0" fontId="0" fillId="0" borderId="0" xfId="0" applyAlignment="1">
      <alignment vertical="top"/>
    </xf>
    <xf numFmtId="4" fontId="26" fillId="0" borderId="0" xfId="0" applyNumberFormat="1" applyFont="1" applyAlignment="1">
      <alignment horizontal="right" vertical="top" wrapText="1"/>
    </xf>
    <xf numFmtId="4" fontId="27" fillId="0" borderId="0" xfId="0" applyNumberFormat="1" applyFont="1" applyAlignment="1">
      <alignment horizontal="right" vertical="top" wrapText="1"/>
    </xf>
    <xf numFmtId="4" fontId="27" fillId="0" borderId="0" xfId="0" applyNumberFormat="1" applyFont="1" applyAlignment="1">
      <alignment vertical="top" wrapText="1"/>
    </xf>
    <xf numFmtId="0" fontId="20" fillId="0" borderId="1" xfId="0" applyFont="1" applyBorder="1"/>
    <xf numFmtId="0" fontId="22" fillId="0" borderId="4" xfId="0" applyFont="1" applyBorder="1" applyAlignment="1">
      <alignment horizontal="justify" vertical="center" wrapText="1"/>
    </xf>
    <xf numFmtId="165" fontId="14" fillId="0" borderId="21" xfId="0" applyNumberFormat="1" applyFont="1" applyFill="1" applyBorder="1" applyAlignment="1">
      <alignment horizontal="right" vertical="center" wrapText="1"/>
    </xf>
    <xf numFmtId="165" fontId="17" fillId="0" borderId="21" xfId="0" applyNumberFormat="1" applyFont="1" applyFill="1" applyBorder="1" applyAlignment="1">
      <alignment vertical="center"/>
    </xf>
    <xf numFmtId="3" fontId="2" fillId="0" borderId="19" xfId="5" applyNumberFormat="1" applyFont="1" applyAlignment="1">
      <alignment horizontal="right" vertical="center" wrapText="1" readingOrder="1"/>
    </xf>
    <xf numFmtId="0" fontId="8" fillId="0" borderId="19" xfId="5" applyFont="1" applyAlignment="1">
      <alignment vertical="center"/>
    </xf>
    <xf numFmtId="0" fontId="8" fillId="0" borderId="19" xfId="5" applyFont="1" applyAlignment="1"/>
    <xf numFmtId="0" fontId="28" fillId="0" borderId="19" xfId="5" applyFont="1" applyBorder="1" applyAlignment="1"/>
    <xf numFmtId="0" fontId="29" fillId="0" borderId="19" xfId="5" applyFont="1" applyAlignment="1">
      <alignment vertical="center"/>
    </xf>
    <xf numFmtId="0" fontId="8" fillId="0" borderId="19" xfId="5" applyFont="1" applyAlignment="1">
      <alignment horizontal="center" vertical="center"/>
    </xf>
    <xf numFmtId="0" fontId="16" fillId="0" borderId="19" xfId="5" applyFont="1" applyAlignment="1">
      <alignment vertical="center"/>
    </xf>
    <xf numFmtId="0" fontId="17" fillId="0" borderId="19" xfId="5" applyFont="1" applyAlignment="1">
      <alignment vertical="center"/>
    </xf>
    <xf numFmtId="0" fontId="17" fillId="0" borderId="19" xfId="5" applyFont="1" applyAlignment="1">
      <alignment horizontal="center" vertical="center"/>
    </xf>
    <xf numFmtId="0" fontId="30" fillId="7" borderId="5" xfId="5" applyFont="1" applyFill="1" applyBorder="1" applyAlignment="1">
      <alignment horizontal="center" vertical="center" wrapText="1" readingOrder="1"/>
    </xf>
    <xf numFmtId="0" fontId="30" fillId="7" borderId="4" xfId="5" applyFont="1" applyFill="1" applyBorder="1" applyAlignment="1">
      <alignment horizontal="center" vertical="center" wrapText="1" readingOrder="1"/>
    </xf>
    <xf numFmtId="4" fontId="31" fillId="8" borderId="40" xfId="5" applyNumberFormat="1" applyFont="1" applyFill="1" applyBorder="1" applyAlignment="1">
      <alignment horizontal="center" vertical="center" wrapText="1" readingOrder="1"/>
    </xf>
    <xf numFmtId="4" fontId="31" fillId="8" borderId="7" xfId="5" applyNumberFormat="1" applyFont="1" applyFill="1" applyBorder="1" applyAlignment="1">
      <alignment horizontal="center" vertical="center" wrapText="1" readingOrder="1"/>
    </xf>
    <xf numFmtId="0" fontId="32" fillId="0" borderId="9" xfId="5" applyFont="1" applyBorder="1" applyAlignment="1">
      <alignment horizontal="left" vertical="center" wrapText="1" readingOrder="1"/>
    </xf>
    <xf numFmtId="4" fontId="2" fillId="0" borderId="5" xfId="5" applyNumberFormat="1" applyFont="1" applyBorder="1"/>
    <xf numFmtId="0" fontId="33" fillId="0" borderId="39" xfId="6" applyBorder="1" applyAlignment="1">
      <alignment horizontal="left" vertical="center" wrapText="1" readingOrder="1"/>
    </xf>
    <xf numFmtId="0" fontId="32" fillId="0" borderId="39" xfId="5" applyFont="1" applyBorder="1" applyAlignment="1">
      <alignment horizontal="left" vertical="center" wrapText="1" readingOrder="1"/>
    </xf>
    <xf numFmtId="0" fontId="33" fillId="0" borderId="39" xfId="6" applyFont="1" applyBorder="1" applyAlignment="1">
      <alignment horizontal="left" vertical="center" wrapText="1" readingOrder="1"/>
    </xf>
    <xf numFmtId="10" fontId="8" fillId="0" borderId="19" xfId="5" applyNumberFormat="1" applyFont="1"/>
    <xf numFmtId="0" fontId="1" fillId="0" borderId="19" xfId="5" applyFont="1"/>
    <xf numFmtId="0" fontId="8" fillId="0" borderId="19" xfId="5" applyFont="1"/>
    <xf numFmtId="43" fontId="8" fillId="0" borderId="19" xfId="5" applyNumberFormat="1" applyFont="1"/>
    <xf numFmtId="167" fontId="8" fillId="0" borderId="19" xfId="5" applyNumberFormat="1" applyFont="1"/>
    <xf numFmtId="0" fontId="30" fillId="7" borderId="46" xfId="5" applyFont="1" applyFill="1" applyBorder="1" applyAlignment="1">
      <alignment horizontal="center" vertical="center" wrapText="1" readingOrder="1"/>
    </xf>
    <xf numFmtId="10" fontId="31" fillId="8" borderId="46" xfId="5" applyNumberFormat="1" applyFont="1" applyFill="1" applyBorder="1" applyAlignment="1">
      <alignment horizontal="center" vertical="center"/>
    </xf>
    <xf numFmtId="0" fontId="2" fillId="0" borderId="48" xfId="5" applyFont="1" applyBorder="1" applyAlignment="1">
      <alignment horizontal="center" vertical="center" wrapText="1" readingOrder="1"/>
    </xf>
    <xf numFmtId="10" fontId="2" fillId="2" borderId="46" xfId="5" applyNumberFormat="1" applyFont="1" applyFill="1" applyBorder="1" applyAlignment="1">
      <alignment horizontal="center" vertical="center"/>
    </xf>
    <xf numFmtId="0" fontId="2" fillId="0" borderId="49" xfId="5" applyFont="1" applyBorder="1" applyAlignment="1">
      <alignment horizontal="center" vertical="center" wrapText="1" readingOrder="1"/>
    </xf>
    <xf numFmtId="10" fontId="2" fillId="0" borderId="46" xfId="5" applyNumberFormat="1" applyFont="1" applyBorder="1" applyAlignment="1">
      <alignment horizontal="center" vertical="center"/>
    </xf>
    <xf numFmtId="0" fontId="2" fillId="0" borderId="47" xfId="5" applyFont="1" applyBorder="1" applyAlignment="1">
      <alignment horizontal="center" vertical="center" wrapText="1" readingOrder="1"/>
    </xf>
    <xf numFmtId="10" fontId="34" fillId="7" borderId="53" xfId="5" applyNumberFormat="1" applyFont="1" applyFill="1" applyBorder="1" applyAlignment="1">
      <alignment horizontal="center" vertical="center"/>
    </xf>
    <xf numFmtId="44" fontId="34" fillId="7" borderId="52" xfId="5" applyNumberFormat="1" applyFont="1" applyFill="1" applyBorder="1" applyAlignment="1">
      <alignment horizontal="center" vertical="center" wrapText="1" readingOrder="1"/>
    </xf>
    <xf numFmtId="0" fontId="8" fillId="0" borderId="19" xfId="5" applyFont="1" applyAlignment="1"/>
    <xf numFmtId="0" fontId="33" fillId="0" borderId="6" xfId="6" applyFont="1" applyBorder="1" applyAlignment="1">
      <alignment horizontal="left" vertical="center" wrapText="1" readingOrder="1"/>
    </xf>
    <xf numFmtId="4" fontId="2" fillId="0" borderId="40" xfId="5" applyNumberFormat="1" applyFont="1" applyBorder="1"/>
    <xf numFmtId="0" fontId="2" fillId="0" borderId="55" xfId="5" applyFont="1" applyBorder="1" applyAlignment="1">
      <alignment horizontal="center" vertical="center" wrapText="1" readingOrder="1"/>
    </xf>
    <xf numFmtId="0" fontId="2" fillId="0" borderId="57" xfId="5" applyFont="1" applyBorder="1" applyAlignment="1">
      <alignment horizontal="center" vertical="center" wrapText="1" readingOrder="1"/>
    </xf>
    <xf numFmtId="0" fontId="31" fillId="8" borderId="56" xfId="5" applyFont="1" applyFill="1" applyBorder="1" applyAlignment="1">
      <alignment horizontal="center" vertical="center" wrapText="1" readingOrder="1"/>
    </xf>
    <xf numFmtId="0" fontId="3" fillId="0" borderId="6" xfId="5" applyFont="1" applyBorder="1"/>
    <xf numFmtId="0" fontId="31" fillId="8" borderId="47" xfId="5" applyFont="1" applyFill="1" applyBorder="1" applyAlignment="1">
      <alignment horizontal="center" vertical="center" wrapText="1" readingOrder="1"/>
    </xf>
    <xf numFmtId="0" fontId="34" fillId="7" borderId="50" xfId="5" applyFont="1" applyFill="1" applyBorder="1" applyAlignment="1">
      <alignment horizontal="center" vertical="center" wrapText="1" readingOrder="1"/>
    </xf>
    <xf numFmtId="0" fontId="3" fillId="0" borderId="51" xfId="5" applyFont="1" applyBorder="1"/>
    <xf numFmtId="0" fontId="1" fillId="0" borderId="19" xfId="5" applyFont="1" applyAlignment="1">
      <alignment horizontal="left"/>
    </xf>
    <xf numFmtId="0" fontId="8" fillId="0" borderId="19" xfId="5" applyFont="1" applyAlignment="1"/>
    <xf numFmtId="0" fontId="30" fillId="7" borderId="41" xfId="5" applyFont="1" applyFill="1" applyBorder="1" applyAlignment="1">
      <alignment horizontal="center" vertical="center" wrapText="1" readingOrder="1"/>
    </xf>
    <xf numFmtId="0" fontId="3" fillId="0" borderId="42" xfId="5" applyFont="1" applyBorder="1"/>
    <xf numFmtId="0" fontId="3" fillId="0" borderId="45" xfId="5" applyFont="1" applyBorder="1"/>
    <xf numFmtId="0" fontId="3" fillId="0" borderId="38" xfId="5" applyFont="1" applyBorder="1"/>
    <xf numFmtId="0" fontId="34" fillId="7" borderId="43" xfId="5" applyFont="1" applyFill="1" applyBorder="1" applyAlignment="1">
      <alignment horizontal="center" vertical="center" readingOrder="1"/>
    </xf>
    <xf numFmtId="0" fontId="37" fillId="0" borderId="43" xfId="5" applyFont="1" applyBorder="1" applyAlignment="1">
      <alignment vertical="center" readingOrder="1"/>
    </xf>
    <xf numFmtId="0" fontId="37" fillId="0" borderId="44" xfId="5" applyFont="1" applyBorder="1" applyAlignment="1">
      <alignment vertical="center" readingOrder="1"/>
    </xf>
    <xf numFmtId="0" fontId="35" fillId="3" borderId="19" xfId="0" applyFont="1" applyFill="1" applyBorder="1" applyAlignment="1">
      <alignment horizontal="center" vertical="center" wrapText="1"/>
    </xf>
    <xf numFmtId="0" fontId="35" fillId="3" borderId="19" xfId="0" applyFont="1" applyFill="1" applyBorder="1" applyAlignment="1">
      <alignment horizontal="center" vertical="center"/>
    </xf>
    <xf numFmtId="0" fontId="36" fillId="3" borderId="19" xfId="0" applyFont="1" applyFill="1" applyBorder="1" applyAlignment="1">
      <alignment horizontal="center" vertical="center"/>
    </xf>
    <xf numFmtId="0" fontId="38" fillId="0" borderId="54" xfId="5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19" xfId="0" applyFont="1" applyBorder="1" applyAlignment="1">
      <alignment horizontal="center"/>
    </xf>
    <xf numFmtId="0" fontId="20" fillId="0" borderId="4" xfId="0" applyFont="1" applyBorder="1"/>
    <xf numFmtId="49" fontId="21" fillId="0" borderId="4" xfId="0" applyNumberFormat="1" applyFont="1" applyBorder="1" applyAlignment="1">
      <alignment horizontal="center" vertical="center"/>
    </xf>
    <xf numFmtId="165" fontId="21" fillId="0" borderId="4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49" fontId="7" fillId="0" borderId="19" xfId="0" applyNumberFormat="1" applyFont="1" applyBorder="1" applyAlignment="1">
      <alignment horizontal="center" vertical="center"/>
    </xf>
    <xf numFmtId="0" fontId="16" fillId="0" borderId="4" xfId="0" applyFont="1" applyBorder="1"/>
    <xf numFmtId="49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15" fillId="0" borderId="21" xfId="0" applyFont="1" applyBorder="1" applyAlignment="1">
      <alignment horizontal="center" vertical="center" wrapText="1"/>
    </xf>
    <xf numFmtId="165" fontId="15" fillId="0" borderId="2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65" fontId="5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/>
    </xf>
    <xf numFmtId="0" fontId="7" fillId="0" borderId="4" xfId="4" applyFont="1" applyBorder="1" applyAlignment="1">
      <alignment horizontal="center" vertical="center"/>
    </xf>
    <xf numFmtId="49" fontId="7" fillId="0" borderId="2" xfId="4" applyNumberFormat="1" applyFont="1" applyBorder="1" applyAlignment="1">
      <alignment horizontal="center" vertical="center"/>
    </xf>
    <xf numFmtId="49" fontId="7" fillId="0" borderId="5" xfId="4" applyNumberFormat="1" applyFont="1" applyBorder="1" applyAlignment="1">
      <alignment horizontal="center" vertical="center"/>
    </xf>
    <xf numFmtId="0" fontId="7" fillId="0" borderId="19" xfId="4" applyFont="1" applyAlignment="1">
      <alignment horizontal="center"/>
    </xf>
    <xf numFmtId="0" fontId="7" fillId="0" borderId="18" xfId="4" applyFont="1" applyBorder="1" applyAlignment="1">
      <alignment horizontal="center"/>
    </xf>
    <xf numFmtId="0" fontId="16" fillId="0" borderId="4" xfId="4" applyFont="1" applyBorder="1"/>
    <xf numFmtId="49" fontId="7" fillId="0" borderId="4" xfId="4" applyNumberFormat="1" applyFont="1" applyBorder="1" applyAlignment="1">
      <alignment horizontal="center" vertical="center"/>
    </xf>
    <xf numFmtId="0" fontId="7" fillId="0" borderId="4" xfId="4" applyFont="1" applyBorder="1" applyAlignment="1">
      <alignment horizontal="center" vertical="center" wrapText="1"/>
    </xf>
    <xf numFmtId="165" fontId="7" fillId="0" borderId="4" xfId="4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/>
    </xf>
    <xf numFmtId="0" fontId="16" fillId="3" borderId="4" xfId="0" applyFont="1" applyFill="1" applyBorder="1"/>
    <xf numFmtId="0" fontId="19" fillId="6" borderId="4" xfId="0" applyFont="1" applyFill="1" applyBorder="1" applyAlignment="1">
      <alignment horizontal="center" vertical="center" wrapText="1"/>
    </xf>
    <xf numFmtId="165" fontId="19" fillId="6" borderId="4" xfId="0" applyNumberFormat="1" applyFont="1" applyFill="1" applyBorder="1" applyAlignment="1">
      <alignment horizontal="center" vertical="center" wrapText="1"/>
    </xf>
    <xf numFmtId="49" fontId="19" fillId="6" borderId="4" xfId="0" applyNumberFormat="1" applyFont="1" applyFill="1" applyBorder="1" applyAlignment="1">
      <alignment horizontal="center" vertical="center" wrapText="1"/>
    </xf>
  </cellXfs>
  <cellStyles count="7">
    <cellStyle name="Hipervínculo" xfId="6" builtinId="8"/>
    <cellStyle name="Normal" xfId="0" builtinId="0"/>
    <cellStyle name="Normal 2" xfId="2"/>
    <cellStyle name="Normal 3" xfId="4"/>
    <cellStyle name="Normal 4" xfId="5"/>
    <cellStyle name="Porcentaje" xfId="1" builtinId="5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AVANCES 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AVANCES 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AVANCES 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AVANCES 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</xdr:colOff>
      <xdr:row>0</xdr:row>
      <xdr:rowOff>123266</xdr:rowOff>
    </xdr:from>
    <xdr:to>
      <xdr:col>2</xdr:col>
      <xdr:colOff>739587</xdr:colOff>
      <xdr:row>4</xdr:row>
      <xdr:rowOff>201706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865" r="11865"/>
        <a:stretch/>
      </xdr:blipFill>
      <xdr:spPr>
        <a:xfrm>
          <a:off x="336176" y="123266"/>
          <a:ext cx="1008529" cy="12102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52</xdr:row>
      <xdr:rowOff>129268</xdr:rowOff>
    </xdr:from>
    <xdr:ext cx="2571750" cy="1314450"/>
    <xdr:sp macro="" textlink="">
      <xdr:nvSpPr>
        <xdr:cNvPr id="7" name="Shape 7">
          <a:hlinkClick xmlns:r="http://schemas.openxmlformats.org/officeDocument/2006/relationships" r:id="rId1"/>
        </xdr:cNvPr>
        <xdr:cNvSpPr/>
      </xdr:nvSpPr>
      <xdr:spPr>
        <a:xfrm>
          <a:off x="0" y="10184947"/>
          <a:ext cx="2571750" cy="1314450"/>
        </a:xfrm>
        <a:prstGeom prst="leftArrow">
          <a:avLst>
            <a:gd name="adj1" fmla="val 50000"/>
            <a:gd name="adj2" fmla="val 50000"/>
          </a:avLst>
        </a:prstGeom>
        <a:solidFill>
          <a:schemeClr val="accent5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AVANCES</a:t>
          </a: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47</xdr:row>
      <xdr:rowOff>129268</xdr:rowOff>
    </xdr:from>
    <xdr:ext cx="2571750" cy="1314450"/>
    <xdr:sp macro="" textlink="">
      <xdr:nvSpPr>
        <xdr:cNvPr id="2" name="Shape 7">
          <a:hlinkClick xmlns:r="http://schemas.openxmlformats.org/officeDocument/2006/relationships" r:id="rId1"/>
        </xdr:cNvPr>
        <xdr:cNvSpPr/>
      </xdr:nvSpPr>
      <xdr:spPr>
        <a:xfrm>
          <a:off x="352425" y="49878343"/>
          <a:ext cx="2571750" cy="1314450"/>
        </a:xfrm>
        <a:prstGeom prst="leftArrow">
          <a:avLst>
            <a:gd name="adj1" fmla="val 50000"/>
            <a:gd name="adj2" fmla="val 50000"/>
          </a:avLst>
        </a:prstGeom>
        <a:solidFill>
          <a:schemeClr val="accent5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AVANCES</a:t>
          </a:r>
          <a:endParaRPr sz="140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52</xdr:row>
      <xdr:rowOff>129268</xdr:rowOff>
    </xdr:from>
    <xdr:ext cx="2571750" cy="1314450"/>
    <xdr:sp macro="" textlink="">
      <xdr:nvSpPr>
        <xdr:cNvPr id="2" name="Shape 7">
          <a:hlinkClick xmlns:r="http://schemas.openxmlformats.org/officeDocument/2006/relationships" r:id="rId1"/>
        </xdr:cNvPr>
        <xdr:cNvSpPr/>
      </xdr:nvSpPr>
      <xdr:spPr>
        <a:xfrm>
          <a:off x="352425" y="49878343"/>
          <a:ext cx="2571750" cy="1314450"/>
        </a:xfrm>
        <a:prstGeom prst="leftArrow">
          <a:avLst>
            <a:gd name="adj1" fmla="val 50000"/>
            <a:gd name="adj2" fmla="val 50000"/>
          </a:avLst>
        </a:prstGeom>
        <a:solidFill>
          <a:schemeClr val="accent5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AVANCES</a:t>
          </a:r>
          <a:endParaRPr sz="1400"/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57</xdr:row>
      <xdr:rowOff>129268</xdr:rowOff>
    </xdr:from>
    <xdr:ext cx="2571750" cy="1314450"/>
    <xdr:sp macro="" textlink="">
      <xdr:nvSpPr>
        <xdr:cNvPr id="2" name="Shape 7">
          <a:hlinkClick xmlns:r="http://schemas.openxmlformats.org/officeDocument/2006/relationships" r:id="rId1"/>
        </xdr:cNvPr>
        <xdr:cNvSpPr/>
      </xdr:nvSpPr>
      <xdr:spPr>
        <a:xfrm>
          <a:off x="352425" y="49878343"/>
          <a:ext cx="2571750" cy="1314450"/>
        </a:xfrm>
        <a:prstGeom prst="leftArrow">
          <a:avLst>
            <a:gd name="adj1" fmla="val 50000"/>
            <a:gd name="adj2" fmla="val 50000"/>
          </a:avLst>
        </a:prstGeom>
        <a:solidFill>
          <a:schemeClr val="accent5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AVANCES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9"/>
  <sheetViews>
    <sheetView showGridLines="0" tabSelected="1" zoomScale="85" zoomScaleNormal="85" workbookViewId="0">
      <selection activeCell="J16" sqref="J16"/>
    </sheetView>
  </sheetViews>
  <sheetFormatPr baseColWidth="10" defaultColWidth="14.42578125" defaultRowHeight="15" customHeight="1" x14ac:dyDescent="0.25"/>
  <cols>
    <col min="1" max="1" width="4.85546875" style="229" customWidth="1"/>
    <col min="2" max="2" width="4.140625" style="229" customWidth="1"/>
    <col min="3" max="3" width="23.85546875" style="229" customWidth="1"/>
    <col min="4" max="6" width="27" style="229" bestFit="1" customWidth="1"/>
    <col min="7" max="7" width="18.140625" style="229" customWidth="1"/>
    <col min="8" max="8" width="7" style="229" customWidth="1"/>
    <col min="9" max="9" width="17" style="229" customWidth="1"/>
    <col min="10" max="10" width="16.85546875" style="229" customWidth="1"/>
    <col min="11" max="11" width="12" style="229" customWidth="1"/>
    <col min="12" max="13" width="11.42578125" style="229" customWidth="1"/>
    <col min="14" max="16384" width="14.42578125" style="229"/>
  </cols>
  <sheetData>
    <row r="1" spans="1:13" ht="18.75" x14ac:dyDescent="0.25">
      <c r="A1" s="227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25.5" customHeight="1" x14ac:dyDescent="0.25">
      <c r="A2" s="227"/>
      <c r="C2" s="278" t="s">
        <v>280</v>
      </c>
      <c r="D2" s="278"/>
      <c r="E2" s="278"/>
      <c r="F2" s="278"/>
      <c r="G2" s="278"/>
      <c r="H2" s="231"/>
      <c r="I2" s="231"/>
      <c r="J2" s="231"/>
      <c r="K2" s="228"/>
      <c r="L2" s="228"/>
      <c r="M2" s="228"/>
    </row>
    <row r="3" spans="1:13" ht="18.75" x14ac:dyDescent="0.25">
      <c r="A3" s="227"/>
      <c r="B3" s="232"/>
      <c r="C3" s="279" t="s">
        <v>287</v>
      </c>
      <c r="D3" s="279"/>
      <c r="E3" s="279"/>
      <c r="F3" s="279"/>
      <c r="G3" s="279"/>
      <c r="H3" s="233"/>
      <c r="I3" s="233"/>
      <c r="J3" s="233"/>
      <c r="K3" s="228"/>
      <c r="L3" s="228"/>
      <c r="M3" s="228"/>
    </row>
    <row r="4" spans="1:13" ht="26.25" customHeight="1" x14ac:dyDescent="0.25">
      <c r="A4" s="227"/>
      <c r="C4" s="280" t="s">
        <v>283</v>
      </c>
      <c r="D4" s="280"/>
      <c r="E4" s="280"/>
      <c r="F4" s="280"/>
      <c r="G4" s="280"/>
      <c r="H4" s="234"/>
      <c r="I4" s="234"/>
      <c r="J4" s="234"/>
      <c r="K4" s="228"/>
      <c r="L4" s="228"/>
      <c r="M4" s="228"/>
    </row>
    <row r="5" spans="1:13" ht="19.5" thickBot="1" x14ac:dyDescent="0.3">
      <c r="A5" s="227"/>
      <c r="B5" s="235"/>
      <c r="C5" s="281" t="s">
        <v>282</v>
      </c>
      <c r="D5" s="281"/>
      <c r="E5" s="281"/>
      <c r="F5" s="281"/>
      <c r="G5" s="281"/>
      <c r="H5" s="235"/>
      <c r="I5" s="228"/>
      <c r="J5" s="228"/>
      <c r="K5" s="228"/>
      <c r="L5" s="228"/>
      <c r="M5" s="228"/>
    </row>
    <row r="6" spans="1:13" ht="24" customHeight="1" x14ac:dyDescent="0.25">
      <c r="B6" s="271" t="s">
        <v>271</v>
      </c>
      <c r="C6" s="272"/>
      <c r="D6" s="275" t="s">
        <v>279</v>
      </c>
      <c r="E6" s="276"/>
      <c r="F6" s="276"/>
      <c r="G6" s="277"/>
    </row>
    <row r="7" spans="1:13" ht="32.25" customHeight="1" x14ac:dyDescent="0.25">
      <c r="B7" s="273"/>
      <c r="C7" s="274"/>
      <c r="D7" s="236" t="s">
        <v>272</v>
      </c>
      <c r="E7" s="237" t="s">
        <v>7</v>
      </c>
      <c r="F7" s="237" t="s">
        <v>4</v>
      </c>
      <c r="G7" s="250" t="s">
        <v>273</v>
      </c>
    </row>
    <row r="8" spans="1:13" ht="18.75" x14ac:dyDescent="0.25">
      <c r="B8" s="266" t="s">
        <v>274</v>
      </c>
      <c r="C8" s="265"/>
      <c r="D8" s="238">
        <f>SUM(D9:D16)</f>
        <v>4405887931</v>
      </c>
      <c r="E8" s="238">
        <f t="shared" ref="E8:F8" si="0">SUM(E9:E16)</f>
        <v>4450378749</v>
      </c>
      <c r="F8" s="238">
        <f t="shared" si="0"/>
        <v>2274375517.98</v>
      </c>
      <c r="G8" s="251">
        <f t="shared" ref="G8:G16" si="1">F8/E8</f>
        <v>0.51105212528058475</v>
      </c>
    </row>
    <row r="9" spans="1:13" ht="20.25" customHeight="1" x14ac:dyDescent="0.3">
      <c r="B9" s="252">
        <v>1</v>
      </c>
      <c r="C9" s="240" t="s">
        <v>10</v>
      </c>
      <c r="D9" s="241">
        <f>MINEDUC!D9</f>
        <v>1882526830</v>
      </c>
      <c r="E9" s="241">
        <f>MINEDUC!E9</f>
        <v>1891778045</v>
      </c>
      <c r="F9" s="241">
        <f>MINEDUC!F9</f>
        <v>1355120631.4200001</v>
      </c>
      <c r="G9" s="253">
        <f t="shared" si="1"/>
        <v>0.71632115353151804</v>
      </c>
    </row>
    <row r="10" spans="1:13" ht="21.75" customHeight="1" x14ac:dyDescent="0.3">
      <c r="B10" s="254">
        <v>2</v>
      </c>
      <c r="C10" s="242" t="s">
        <v>13</v>
      </c>
      <c r="D10" s="241">
        <f>MSPAS!D24</f>
        <v>1029116471</v>
      </c>
      <c r="E10" s="241">
        <f>MSPAS!E24</f>
        <v>996663088</v>
      </c>
      <c r="F10" s="241">
        <f>MSPAS!F24</f>
        <v>334696489.06999999</v>
      </c>
      <c r="G10" s="255">
        <f t="shared" si="1"/>
        <v>0.33581708111778691</v>
      </c>
    </row>
    <row r="11" spans="1:13" ht="21.75" customHeight="1" x14ac:dyDescent="0.3">
      <c r="B11" s="254">
        <v>3</v>
      </c>
      <c r="C11" s="243" t="s">
        <v>20</v>
      </c>
      <c r="D11" s="241">
        <f>MINECO!D7</f>
        <v>1474340</v>
      </c>
      <c r="E11" s="241">
        <f>MINECO!E7</f>
        <v>1474340</v>
      </c>
      <c r="F11" s="241">
        <f>MINECO!F7</f>
        <v>286401.75</v>
      </c>
      <c r="G11" s="255">
        <f t="shared" si="1"/>
        <v>0.19425760001085232</v>
      </c>
    </row>
    <row r="12" spans="1:13" ht="20.25" customHeight="1" x14ac:dyDescent="0.3">
      <c r="B12" s="254">
        <v>4</v>
      </c>
      <c r="C12" s="243" t="s">
        <v>21</v>
      </c>
      <c r="D12" s="241">
        <f>MAGA!D17</f>
        <v>601717233</v>
      </c>
      <c r="E12" s="241">
        <f>MAGA!E17</f>
        <v>578035036</v>
      </c>
      <c r="F12" s="241">
        <f>MAGA!F17</f>
        <v>82090317.300000012</v>
      </c>
      <c r="G12" s="255">
        <f t="shared" si="1"/>
        <v>0.14201616197534436</v>
      </c>
    </row>
    <row r="13" spans="1:13" ht="20.25" customHeight="1" x14ac:dyDescent="0.3">
      <c r="B13" s="254">
        <v>5</v>
      </c>
      <c r="C13" s="243" t="s">
        <v>22</v>
      </c>
      <c r="D13" s="241">
        <f>'MICIVI '!D11</f>
        <v>411115983</v>
      </c>
      <c r="E13" s="241">
        <f>'MICIVI '!E11</f>
        <v>499036102</v>
      </c>
      <c r="F13" s="241">
        <f>'MICIVI '!F11</f>
        <v>290463856.17000002</v>
      </c>
      <c r="G13" s="255">
        <f t="shared" si="1"/>
        <v>0.58204978558845832</v>
      </c>
    </row>
    <row r="14" spans="1:13" ht="20.25" customHeight="1" x14ac:dyDescent="0.3">
      <c r="B14" s="254">
        <v>6</v>
      </c>
      <c r="C14" s="243" t="s">
        <v>23</v>
      </c>
      <c r="D14" s="241">
        <f>MARN!D7</f>
        <v>10398616</v>
      </c>
      <c r="E14" s="241">
        <f>MARN!E7</f>
        <v>9424061</v>
      </c>
      <c r="F14" s="241">
        <f>MARN!F7</f>
        <v>2566002.7400000002</v>
      </c>
      <c r="G14" s="255">
        <f t="shared" si="1"/>
        <v>0.27228205971926545</v>
      </c>
      <c r="I14" s="230"/>
    </row>
    <row r="15" spans="1:13" ht="20.25" customHeight="1" x14ac:dyDescent="0.3">
      <c r="B15" s="262">
        <v>7</v>
      </c>
      <c r="C15" s="244" t="s">
        <v>74</v>
      </c>
      <c r="D15" s="241">
        <f>'MIDES '!D11</f>
        <v>434833612</v>
      </c>
      <c r="E15" s="241">
        <f>'MIDES '!E11</f>
        <v>437603192</v>
      </c>
      <c r="F15" s="241">
        <f>'MIDES '!F11</f>
        <v>196311462.31999999</v>
      </c>
      <c r="G15" s="255">
        <f t="shared" si="1"/>
        <v>0.44860610230649323</v>
      </c>
    </row>
    <row r="16" spans="1:13" s="259" customFormat="1" ht="20.25" customHeight="1" x14ac:dyDescent="0.3">
      <c r="B16" s="263">
        <v>8</v>
      </c>
      <c r="C16" s="260" t="s">
        <v>136</v>
      </c>
      <c r="D16" s="261">
        <f>MINTRAB!D8</f>
        <v>34704846</v>
      </c>
      <c r="E16" s="261">
        <f>MINTRAB!E8</f>
        <v>36364885</v>
      </c>
      <c r="F16" s="261">
        <f>MINTRAB!F8</f>
        <v>12840357.209999999</v>
      </c>
      <c r="G16" s="255">
        <f t="shared" si="1"/>
        <v>0.35309769878276803</v>
      </c>
    </row>
    <row r="17" spans="2:8" ht="20.25" customHeight="1" x14ac:dyDescent="0.25">
      <c r="B17" s="264" t="s">
        <v>275</v>
      </c>
      <c r="C17" s="265"/>
      <c r="D17" s="238">
        <f t="shared" ref="D17:E17" si="2">SUM(D18:D21)</f>
        <v>226146867</v>
      </c>
      <c r="E17" s="239">
        <f t="shared" si="2"/>
        <v>183875337</v>
      </c>
      <c r="F17" s="239">
        <f>SUM(F18:F21)</f>
        <v>51153856.910000004</v>
      </c>
      <c r="G17" s="251">
        <f>F17/E17</f>
        <v>0.27819857597324216</v>
      </c>
    </row>
    <row r="18" spans="2:8" ht="20.25" customHeight="1" x14ac:dyDescent="0.3">
      <c r="B18" s="254">
        <v>9</v>
      </c>
      <c r="C18" s="243" t="s">
        <v>24</v>
      </c>
      <c r="D18" s="241">
        <f>SCEP!D7</f>
        <v>2542502</v>
      </c>
      <c r="E18" s="241">
        <f>SCEP!E7</f>
        <v>2542502</v>
      </c>
      <c r="F18" s="241">
        <f>SCEP!F7</f>
        <v>1093189.6499999999</v>
      </c>
      <c r="G18" s="255">
        <f t="shared" ref="G18:G21" si="3">F18/E18</f>
        <v>0.42996609245538447</v>
      </c>
      <c r="H18" s="245"/>
    </row>
    <row r="19" spans="2:8" ht="20.25" customHeight="1" x14ac:dyDescent="0.3">
      <c r="B19" s="254">
        <v>10</v>
      </c>
      <c r="C19" s="243" t="s">
        <v>25</v>
      </c>
      <c r="D19" s="241">
        <f>SBS!D9</f>
        <v>55846443</v>
      </c>
      <c r="E19" s="241">
        <f>SBS!E9</f>
        <v>43903445</v>
      </c>
      <c r="F19" s="241">
        <f>SBS!F9</f>
        <v>10621303.16</v>
      </c>
      <c r="G19" s="255">
        <f t="shared" si="3"/>
        <v>0.24192413966603304</v>
      </c>
      <c r="H19" s="245"/>
    </row>
    <row r="20" spans="2:8" ht="20.25" customHeight="1" x14ac:dyDescent="0.3">
      <c r="B20" s="254">
        <v>11</v>
      </c>
      <c r="C20" s="243" t="s">
        <v>26</v>
      </c>
      <c r="D20" s="241">
        <f>SOSEP!D6</f>
        <v>117536922</v>
      </c>
      <c r="E20" s="241">
        <f>SOSEP!E6</f>
        <v>87208390</v>
      </c>
      <c r="F20" s="241">
        <f>SOSEP!F6</f>
        <v>23351167.5</v>
      </c>
      <c r="G20" s="255">
        <f t="shared" si="3"/>
        <v>0.26776285515648207</v>
      </c>
      <c r="H20" s="245"/>
    </row>
    <row r="21" spans="2:8" ht="20.25" customHeight="1" x14ac:dyDescent="0.3">
      <c r="B21" s="256">
        <v>12</v>
      </c>
      <c r="C21" s="243" t="s">
        <v>27</v>
      </c>
      <c r="D21" s="241">
        <f>SESAN!D12</f>
        <v>50221000</v>
      </c>
      <c r="E21" s="241">
        <f>SESAN!E12</f>
        <v>50221000</v>
      </c>
      <c r="F21" s="241">
        <f>SESAN!F12</f>
        <v>16088196.600000001</v>
      </c>
      <c r="G21" s="255">
        <f t="shared" si="3"/>
        <v>0.32034799386710744</v>
      </c>
      <c r="H21" s="245"/>
    </row>
    <row r="22" spans="2:8" ht="20.25" customHeight="1" x14ac:dyDescent="0.25">
      <c r="B22" s="266" t="s">
        <v>276</v>
      </c>
      <c r="C22" s="265"/>
      <c r="D22" s="238">
        <f t="shared" ref="D22:F22" si="4">SUM(D23:D27)</f>
        <v>354180907</v>
      </c>
      <c r="E22" s="239">
        <f t="shared" si="4"/>
        <v>489161489</v>
      </c>
      <c r="F22" s="239">
        <f t="shared" si="4"/>
        <v>73691906.410000011</v>
      </c>
      <c r="G22" s="251">
        <f>F22/E22</f>
        <v>0.15064944413479781</v>
      </c>
      <c r="H22" s="245"/>
    </row>
    <row r="23" spans="2:8" ht="20.25" customHeight="1" x14ac:dyDescent="0.3">
      <c r="B23" s="254">
        <v>13</v>
      </c>
      <c r="C23" s="243" t="s">
        <v>28</v>
      </c>
      <c r="D23" s="241">
        <f>ICTA!E8</f>
        <v>12621573</v>
      </c>
      <c r="E23" s="241">
        <f>ICTA!F8</f>
        <v>12621573</v>
      </c>
      <c r="F23" s="241">
        <f>ICTA!G8</f>
        <v>16317.16</v>
      </c>
      <c r="G23" s="255">
        <f t="shared" ref="G23:G27" si="5">F23/E23</f>
        <v>1.2927992414257716E-3</v>
      </c>
      <c r="H23" s="245"/>
    </row>
    <row r="24" spans="2:8" ht="20.25" customHeight="1" x14ac:dyDescent="0.3">
      <c r="B24" s="254">
        <v>14</v>
      </c>
      <c r="C24" s="243" t="s">
        <v>29</v>
      </c>
      <c r="D24" s="241">
        <f>INFOM!D7</f>
        <v>33123647</v>
      </c>
      <c r="E24" s="241">
        <f>INFOM!E7</f>
        <v>152121101</v>
      </c>
      <c r="F24" s="241">
        <f>INFOM!F7</f>
        <v>22282722.870000001</v>
      </c>
      <c r="G24" s="255">
        <f t="shared" si="5"/>
        <v>0.14648015773958933</v>
      </c>
      <c r="H24" s="245"/>
    </row>
    <row r="25" spans="2:8" ht="20.25" customHeight="1" x14ac:dyDescent="0.3">
      <c r="B25" s="254">
        <v>15</v>
      </c>
      <c r="C25" s="243" t="s">
        <v>277</v>
      </c>
      <c r="D25" s="241">
        <f>CONALFA!D7</f>
        <v>217781565</v>
      </c>
      <c r="E25" s="241">
        <f>CONALFA!E7</f>
        <v>235789250</v>
      </c>
      <c r="F25" s="241">
        <f>CONALFA!F7</f>
        <v>45386410.93</v>
      </c>
      <c r="G25" s="255">
        <f t="shared" si="5"/>
        <v>0.19248719324566324</v>
      </c>
      <c r="H25" s="245"/>
    </row>
    <row r="26" spans="2:8" ht="20.25" customHeight="1" x14ac:dyDescent="0.3">
      <c r="B26" s="254">
        <v>16</v>
      </c>
      <c r="C26" s="243" t="s">
        <v>30</v>
      </c>
      <c r="D26" s="241">
        <f>INDECA!D7</f>
        <v>17500000</v>
      </c>
      <c r="E26" s="241">
        <f>INDECA!E7</f>
        <v>17500000</v>
      </c>
      <c r="F26" s="241">
        <f>INDECA!F7</f>
        <v>3911564.05</v>
      </c>
      <c r="G26" s="255">
        <f t="shared" si="5"/>
        <v>0.22351794571428571</v>
      </c>
      <c r="H26" s="245"/>
    </row>
    <row r="27" spans="2:8" ht="20.25" customHeight="1" x14ac:dyDescent="0.3">
      <c r="B27" s="254">
        <v>17</v>
      </c>
      <c r="C27" s="242" t="s">
        <v>31</v>
      </c>
      <c r="D27" s="241">
        <f>'FONTIERRAS '!D6</f>
        <v>73154122</v>
      </c>
      <c r="E27" s="241">
        <f>'FONTIERRAS '!E6</f>
        <v>71129565</v>
      </c>
      <c r="F27" s="241">
        <f>'FONTIERRAS '!F6</f>
        <v>2094891.4</v>
      </c>
      <c r="G27" s="255">
        <f t="shared" si="5"/>
        <v>2.9451767348781056E-2</v>
      </c>
      <c r="H27" s="245"/>
    </row>
    <row r="28" spans="2:8" ht="36.75" customHeight="1" thickBot="1" x14ac:dyDescent="0.3">
      <c r="B28" s="267" t="s">
        <v>33</v>
      </c>
      <c r="C28" s="268"/>
      <c r="D28" s="258">
        <f>+D8+D17+D22</f>
        <v>4986215705</v>
      </c>
      <c r="E28" s="258">
        <f t="shared" ref="E28:F28" si="6">+E8+E17+E22</f>
        <v>5123415575</v>
      </c>
      <c r="F28" s="258">
        <f t="shared" si="6"/>
        <v>2399221281.2999997</v>
      </c>
      <c r="G28" s="257">
        <f>+F28/E28</f>
        <v>0.46828551113580119</v>
      </c>
    </row>
    <row r="29" spans="2:8" ht="15.75" customHeight="1" x14ac:dyDescent="0.25">
      <c r="C29" s="246" t="s">
        <v>278</v>
      </c>
      <c r="D29" s="247"/>
    </row>
    <row r="30" spans="2:8" ht="15.75" customHeight="1" x14ac:dyDescent="0.25">
      <c r="C30" s="269" t="s">
        <v>281</v>
      </c>
      <c r="D30" s="270"/>
      <c r="E30" s="248"/>
      <c r="F30" s="248"/>
      <c r="G30" s="248"/>
    </row>
    <row r="31" spans="2:8" ht="15.75" customHeight="1" x14ac:dyDescent="0.25">
      <c r="D31" s="249"/>
      <c r="E31" s="248"/>
      <c r="F31" s="248"/>
      <c r="G31" s="247"/>
    </row>
    <row r="32" spans="2:8" ht="15.75" customHeight="1" x14ac:dyDescent="0.25">
      <c r="D32" s="247"/>
      <c r="E32" s="248"/>
      <c r="F32" s="248"/>
      <c r="G32" s="248"/>
    </row>
    <row r="33" spans="4:7" ht="15.75" customHeight="1" x14ac:dyDescent="0.25">
      <c r="D33" s="247"/>
      <c r="E33" s="247"/>
      <c r="F33" s="247"/>
      <c r="G33" s="247"/>
    </row>
    <row r="34" spans="4:7" ht="15.75" customHeight="1" x14ac:dyDescent="0.25"/>
    <row r="35" spans="4:7" ht="15.75" customHeight="1" x14ac:dyDescent="0.25"/>
    <row r="36" spans="4:7" ht="15.75" customHeight="1" x14ac:dyDescent="0.25"/>
    <row r="37" spans="4:7" ht="15.75" customHeight="1" x14ac:dyDescent="0.25"/>
    <row r="38" spans="4:7" ht="15.75" customHeight="1" x14ac:dyDescent="0.25"/>
    <row r="39" spans="4:7" ht="15.75" customHeight="1" x14ac:dyDescent="0.25"/>
    <row r="40" spans="4:7" ht="15.75" customHeight="1" x14ac:dyDescent="0.25"/>
    <row r="41" spans="4:7" ht="15.75" customHeight="1" x14ac:dyDescent="0.25"/>
    <row r="42" spans="4:7" ht="15.75" customHeight="1" x14ac:dyDescent="0.25"/>
    <row r="43" spans="4:7" ht="15.75" customHeight="1" x14ac:dyDescent="0.25"/>
    <row r="44" spans="4:7" ht="15.75" customHeight="1" x14ac:dyDescent="0.25"/>
    <row r="45" spans="4:7" ht="15.75" customHeight="1" x14ac:dyDescent="0.25"/>
    <row r="46" spans="4:7" ht="15.75" customHeight="1" x14ac:dyDescent="0.25"/>
    <row r="47" spans="4:7" ht="15.75" customHeight="1" x14ac:dyDescent="0.25"/>
    <row r="48" spans="4:7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1">
    <mergeCell ref="C2:G2"/>
    <mergeCell ref="C3:G3"/>
    <mergeCell ref="C4:G4"/>
    <mergeCell ref="C5:G5"/>
    <mergeCell ref="B8:C8"/>
    <mergeCell ref="B17:C17"/>
    <mergeCell ref="B22:C22"/>
    <mergeCell ref="B28:C28"/>
    <mergeCell ref="C30:D30"/>
    <mergeCell ref="B6:C7"/>
    <mergeCell ref="D6:G6"/>
  </mergeCells>
  <hyperlinks>
    <hyperlink ref="C9" location="MINEDUC!A1" display="MINEDUC"/>
    <hyperlink ref="C10" location="'AVANCES '!A1" display="MSPAS"/>
    <hyperlink ref="C11" location="MINECO!A1" display="MINECO"/>
    <hyperlink ref="C12" location="MAGA!A1" display="MAGA"/>
    <hyperlink ref="C13" location="MICIVI!A1" display="MICIVI"/>
    <hyperlink ref="C14" location="MARN!A1" display="MARN"/>
    <hyperlink ref="C18" location="SCEP!A1" display="SCEP"/>
    <hyperlink ref="C19" location="SBS!A1" display="SBS"/>
    <hyperlink ref="C20" location="SOSEP!A1" display="SOSEP"/>
    <hyperlink ref="C21" location="SESAN!A1" display="SESAN"/>
    <hyperlink ref="C23" location="ICTA!A1" display="ICTA"/>
    <hyperlink ref="C24" location="INFOM!A1" display="INFOM"/>
    <hyperlink ref="C25" location="CONALFA!A1" display="CONALFA "/>
    <hyperlink ref="C26" location="INDECA!A1" display="INDECA"/>
    <hyperlink ref="C27" location="'FONTIERRAS '!A1" display="FONTIERRAS"/>
    <hyperlink ref="C15" location="MIDES!A1" display="#ERROR!"/>
  </hyperlinks>
  <printOptions horizontalCentered="1" verticalCentered="1"/>
  <pageMargins left="0.78740157480314965" right="0.78740157480314965" top="0.74803149606299213" bottom="0.74803149606299213" header="0" footer="0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B1:I1005"/>
  <sheetViews>
    <sheetView view="pageBreakPreview" zoomScale="80" zoomScaleNormal="70" zoomScaleSheetLayoutView="80" workbookViewId="0">
      <selection activeCell="G56" sqref="G56"/>
    </sheetView>
  </sheetViews>
  <sheetFormatPr baseColWidth="10" defaultColWidth="14.42578125" defaultRowHeight="15" customHeight="1" x14ac:dyDescent="0.25"/>
  <cols>
    <col min="1" max="1" width="5.28515625" style="2" customWidth="1"/>
    <col min="2" max="2" width="38.140625" style="2" customWidth="1"/>
    <col min="3" max="3" width="41.7109375" style="2" customWidth="1"/>
    <col min="4" max="4" width="31" style="2" hidden="1" customWidth="1"/>
    <col min="5" max="5" width="28.28515625" style="59" customWidth="1"/>
    <col min="6" max="6" width="24.28515625" style="59" customWidth="1"/>
    <col min="7" max="7" width="22.42578125" style="59" customWidth="1"/>
    <col min="8" max="8" width="23" style="65" bestFit="1" customWidth="1"/>
    <col min="9" max="9" width="15.28515625" style="59" customWidth="1"/>
    <col min="10" max="10" width="5" style="2" customWidth="1"/>
    <col min="11" max="11" width="17.85546875" style="2" bestFit="1" customWidth="1"/>
    <col min="12" max="19" width="10.7109375" style="2" customWidth="1"/>
    <col min="20" max="16384" width="14.42578125" style="2"/>
  </cols>
  <sheetData>
    <row r="1" spans="2:9" x14ac:dyDescent="0.25">
      <c r="E1" s="64"/>
      <c r="F1" s="64"/>
    </row>
    <row r="2" spans="2:9" x14ac:dyDescent="0.25">
      <c r="E2" s="64"/>
      <c r="F2" s="64"/>
    </row>
    <row r="3" spans="2:9" x14ac:dyDescent="0.25">
      <c r="E3" s="64"/>
      <c r="F3" s="64"/>
    </row>
    <row r="4" spans="2:9" ht="15.75" thickBot="1" x14ac:dyDescent="0.3">
      <c r="E4" s="64"/>
      <c r="F4" s="64"/>
    </row>
    <row r="5" spans="2:9" ht="39" customHeight="1" x14ac:dyDescent="0.25">
      <c r="B5" s="310" t="s">
        <v>51</v>
      </c>
      <c r="C5" s="312" t="s">
        <v>52</v>
      </c>
      <c r="D5" s="312" t="s">
        <v>53</v>
      </c>
      <c r="E5" s="314" t="s">
        <v>54</v>
      </c>
      <c r="F5" s="315"/>
      <c r="G5" s="322" t="s">
        <v>55</v>
      </c>
      <c r="H5" s="315"/>
      <c r="I5" s="320" t="s">
        <v>59</v>
      </c>
    </row>
    <row r="6" spans="2:9" ht="42.75" customHeight="1" x14ac:dyDescent="0.25">
      <c r="B6" s="311"/>
      <c r="C6" s="313"/>
      <c r="D6" s="313"/>
      <c r="E6" s="66" t="s">
        <v>57</v>
      </c>
      <c r="F6" s="66" t="s">
        <v>7</v>
      </c>
      <c r="G6" s="67" t="s">
        <v>8</v>
      </c>
      <c r="H6" s="68" t="s">
        <v>58</v>
      </c>
      <c r="I6" s="321"/>
    </row>
    <row r="7" spans="2:9" ht="94.5" customHeight="1" x14ac:dyDescent="0.25">
      <c r="B7" s="41" t="s">
        <v>148</v>
      </c>
      <c r="C7" s="84" t="s">
        <v>233</v>
      </c>
      <c r="D7" s="25" t="s">
        <v>183</v>
      </c>
      <c r="E7" s="69">
        <v>92216000</v>
      </c>
      <c r="F7" s="69">
        <v>90244380</v>
      </c>
      <c r="G7" s="70">
        <v>16772391.609999999</v>
      </c>
      <c r="H7" s="71">
        <f>G7/F7</f>
        <v>0.185855247828175</v>
      </c>
      <c r="I7" s="79">
        <v>60132</v>
      </c>
    </row>
    <row r="8" spans="2:9" ht="94.5" customHeight="1" x14ac:dyDescent="0.25">
      <c r="B8" s="41"/>
      <c r="C8" s="331" t="s">
        <v>249</v>
      </c>
      <c r="D8" s="25"/>
      <c r="E8" s="69">
        <v>147845465</v>
      </c>
      <c r="F8" s="69">
        <v>73090761</v>
      </c>
      <c r="G8" s="70">
        <v>73090760.5</v>
      </c>
      <c r="H8" s="71"/>
      <c r="I8" s="79">
        <v>34968</v>
      </c>
    </row>
    <row r="9" spans="2:9" ht="94.5" customHeight="1" x14ac:dyDescent="0.25">
      <c r="B9" s="41"/>
      <c r="C9" s="333"/>
      <c r="D9" s="25"/>
      <c r="E9" s="69">
        <v>60000000</v>
      </c>
      <c r="F9" s="69">
        <v>76600000</v>
      </c>
      <c r="G9" s="70">
        <v>71241509.659999996</v>
      </c>
      <c r="H9" s="71"/>
      <c r="I9" s="79">
        <v>116535</v>
      </c>
    </row>
    <row r="10" spans="2:9" ht="94.5" customHeight="1" x14ac:dyDescent="0.25">
      <c r="B10" s="41"/>
      <c r="C10" s="332"/>
      <c r="D10" s="25"/>
      <c r="E10" s="69">
        <v>133231886</v>
      </c>
      <c r="F10" s="69">
        <v>10134533</v>
      </c>
      <c r="G10" s="70">
        <v>0</v>
      </c>
      <c r="H10" s="71"/>
      <c r="I10" s="79">
        <v>15149</v>
      </c>
    </row>
    <row r="11" spans="2:9" ht="94.5" customHeight="1" x14ac:dyDescent="0.25">
      <c r="B11" s="41"/>
      <c r="C11" s="89" t="s">
        <v>234</v>
      </c>
      <c r="D11" s="25" t="s">
        <v>184</v>
      </c>
      <c r="E11" s="69">
        <v>48600000</v>
      </c>
      <c r="F11" s="69">
        <v>69459811</v>
      </c>
      <c r="G11" s="70">
        <v>33701645.359999999</v>
      </c>
      <c r="H11" s="71"/>
      <c r="I11" s="79">
        <v>208415</v>
      </c>
    </row>
    <row r="12" spans="2:9" ht="94.5" customHeight="1" x14ac:dyDescent="0.25">
      <c r="B12" s="41"/>
      <c r="C12" s="89"/>
      <c r="D12" s="25" t="s">
        <v>185</v>
      </c>
      <c r="E12" s="69">
        <v>26000000</v>
      </c>
      <c r="F12" s="69">
        <v>28173428</v>
      </c>
      <c r="G12" s="70">
        <v>28173426.870000001</v>
      </c>
      <c r="H12" s="71"/>
      <c r="I12" s="79">
        <v>209024</v>
      </c>
    </row>
    <row r="13" spans="2:9" ht="94.5" customHeight="1" x14ac:dyDescent="0.25">
      <c r="B13" s="41"/>
      <c r="C13" s="89"/>
      <c r="D13" s="25" t="s">
        <v>186</v>
      </c>
      <c r="E13" s="69">
        <v>54304761</v>
      </c>
      <c r="F13" s="69">
        <v>22739140</v>
      </c>
      <c r="G13" s="70">
        <v>21129834.43</v>
      </c>
      <c r="H13" s="71"/>
      <c r="I13" s="79">
        <v>209051</v>
      </c>
    </row>
    <row r="14" spans="2:9" ht="94.5" customHeight="1" x14ac:dyDescent="0.25">
      <c r="B14" s="41"/>
      <c r="C14" s="89"/>
      <c r="D14" s="25" t="s">
        <v>187</v>
      </c>
      <c r="E14" s="69">
        <v>23191912</v>
      </c>
      <c r="F14" s="69">
        <v>3000000</v>
      </c>
      <c r="G14" s="70">
        <v>0</v>
      </c>
      <c r="H14" s="71"/>
      <c r="I14" s="79">
        <v>209677</v>
      </c>
    </row>
    <row r="15" spans="2:9" ht="94.5" customHeight="1" x14ac:dyDescent="0.25">
      <c r="B15" s="41"/>
      <c r="C15" s="89"/>
      <c r="D15" s="25" t="s">
        <v>188</v>
      </c>
      <c r="E15" s="69">
        <v>41347830</v>
      </c>
      <c r="F15" s="69">
        <v>5100000</v>
      </c>
      <c r="G15" s="70">
        <v>459062.26</v>
      </c>
      <c r="H15" s="71"/>
      <c r="I15" s="79">
        <v>209678</v>
      </c>
    </row>
    <row r="16" spans="2:9" ht="94.5" customHeight="1" x14ac:dyDescent="0.25">
      <c r="B16" s="41"/>
      <c r="C16" s="89"/>
      <c r="D16" s="25" t="s">
        <v>189</v>
      </c>
      <c r="E16" s="69">
        <v>50319389</v>
      </c>
      <c r="F16" s="69">
        <v>20946675</v>
      </c>
      <c r="G16" s="70">
        <v>20889071.260000002</v>
      </c>
      <c r="H16" s="71"/>
      <c r="I16" s="79">
        <v>209682</v>
      </c>
    </row>
    <row r="17" spans="2:9" ht="94.5" customHeight="1" x14ac:dyDescent="0.25">
      <c r="B17" s="41"/>
      <c r="C17" s="89"/>
      <c r="D17" s="25" t="s">
        <v>190</v>
      </c>
      <c r="E17" s="69">
        <v>23281973</v>
      </c>
      <c r="F17" s="69">
        <v>728638</v>
      </c>
      <c r="G17" s="70">
        <v>728484.87</v>
      </c>
      <c r="H17" s="71"/>
      <c r="I17" s="79">
        <v>207590</v>
      </c>
    </row>
    <row r="18" spans="2:9" ht="94.5" customHeight="1" x14ac:dyDescent="0.25">
      <c r="B18" s="41"/>
      <c r="C18" s="89"/>
      <c r="D18" s="25" t="s">
        <v>191</v>
      </c>
      <c r="E18" s="69">
        <v>3300636</v>
      </c>
      <c r="F18" s="69">
        <v>10930680</v>
      </c>
      <c r="G18" s="70">
        <v>9805023.3300000001</v>
      </c>
      <c r="H18" s="71"/>
      <c r="I18" s="79">
        <v>149860</v>
      </c>
    </row>
    <row r="19" spans="2:9" ht="94.5" customHeight="1" x14ac:dyDescent="0.25">
      <c r="B19" s="41"/>
      <c r="C19" s="89"/>
      <c r="D19" s="25" t="s">
        <v>62</v>
      </c>
      <c r="E19" s="69">
        <v>0</v>
      </c>
      <c r="F19" s="69">
        <v>12143524</v>
      </c>
      <c r="G19" s="70">
        <v>445696.74</v>
      </c>
      <c r="H19" s="71"/>
      <c r="I19" s="79">
        <v>228252</v>
      </c>
    </row>
    <row r="20" spans="2:9" ht="94.5" customHeight="1" x14ac:dyDescent="0.25">
      <c r="B20" s="41"/>
      <c r="C20" s="89"/>
      <c r="D20" s="25" t="s">
        <v>63</v>
      </c>
      <c r="E20" s="69">
        <v>0</v>
      </c>
      <c r="F20" s="69">
        <v>12386032</v>
      </c>
      <c r="G20" s="70">
        <v>398880.6</v>
      </c>
      <c r="H20" s="71"/>
      <c r="I20" s="79">
        <v>228343</v>
      </c>
    </row>
    <row r="21" spans="2:9" ht="94.5" customHeight="1" x14ac:dyDescent="0.25">
      <c r="B21" s="41"/>
      <c r="C21" s="89"/>
      <c r="D21" s="25"/>
      <c r="E21" s="90">
        <f>SUM(E7:E20)</f>
        <v>703639852</v>
      </c>
      <c r="F21" s="90">
        <f t="shared" ref="F21:G21" si="0">SUM(F7:F20)</f>
        <v>435677602</v>
      </c>
      <c r="G21" s="90">
        <f t="shared" si="0"/>
        <v>276835787.49000001</v>
      </c>
      <c r="H21" s="71"/>
      <c r="I21" s="79"/>
    </row>
    <row r="22" spans="2:9" ht="94.5" customHeight="1" x14ac:dyDescent="0.25">
      <c r="B22" s="41"/>
      <c r="C22" s="331" t="s">
        <v>236</v>
      </c>
      <c r="D22" s="25"/>
      <c r="E22" s="69">
        <v>36475246</v>
      </c>
      <c r="F22" s="69">
        <v>36475246</v>
      </c>
      <c r="G22" s="70">
        <v>7322821.6799999997</v>
      </c>
      <c r="H22" s="71"/>
      <c r="I22" s="79">
        <v>116527</v>
      </c>
    </row>
    <row r="23" spans="2:9" ht="94.5" customHeight="1" x14ac:dyDescent="0.25">
      <c r="B23" s="41"/>
      <c r="C23" s="332"/>
      <c r="D23" s="25"/>
      <c r="E23" s="69">
        <v>45347603</v>
      </c>
      <c r="F23" s="69">
        <v>45347603</v>
      </c>
      <c r="G23" s="70">
        <v>6697145.1500000004</v>
      </c>
      <c r="H23" s="71"/>
      <c r="I23" s="79">
        <v>132258</v>
      </c>
    </row>
    <row r="24" spans="2:9" ht="94.5" customHeight="1" x14ac:dyDescent="0.25">
      <c r="B24" s="41"/>
      <c r="C24" s="331" t="s">
        <v>171</v>
      </c>
      <c r="D24" s="25"/>
      <c r="E24" s="69">
        <v>12730500</v>
      </c>
      <c r="F24" s="69">
        <v>0</v>
      </c>
      <c r="G24" s="70">
        <v>0</v>
      </c>
      <c r="H24" s="71"/>
      <c r="I24" s="79">
        <v>221962</v>
      </c>
    </row>
    <row r="25" spans="2:9" ht="94.5" customHeight="1" x14ac:dyDescent="0.25">
      <c r="B25" s="41"/>
      <c r="C25" s="333"/>
      <c r="D25" s="25"/>
      <c r="E25" s="69">
        <v>40000000</v>
      </c>
      <c r="F25" s="69">
        <v>2778672</v>
      </c>
      <c r="G25" s="70">
        <v>1200000</v>
      </c>
      <c r="H25" s="71"/>
      <c r="I25" s="79">
        <v>221965</v>
      </c>
    </row>
    <row r="26" spans="2:9" ht="94.5" customHeight="1" x14ac:dyDescent="0.25">
      <c r="B26" s="41"/>
      <c r="C26" s="333"/>
      <c r="D26" s="25"/>
      <c r="E26" s="69">
        <v>23750000</v>
      </c>
      <c r="F26" s="69">
        <v>0</v>
      </c>
      <c r="G26" s="70">
        <v>0</v>
      </c>
      <c r="H26" s="71"/>
      <c r="I26" s="79">
        <v>116530</v>
      </c>
    </row>
    <row r="27" spans="2:9" ht="94.5" customHeight="1" x14ac:dyDescent="0.25">
      <c r="B27" s="41"/>
      <c r="C27" s="333"/>
      <c r="D27" s="25"/>
      <c r="E27" s="69">
        <v>1300000</v>
      </c>
      <c r="F27" s="69">
        <v>34248424</v>
      </c>
      <c r="G27" s="70">
        <v>0</v>
      </c>
      <c r="H27" s="71"/>
      <c r="I27" s="79">
        <v>142767</v>
      </c>
    </row>
    <row r="28" spans="2:9" ht="94.5" customHeight="1" x14ac:dyDescent="0.25">
      <c r="B28" s="41"/>
      <c r="C28" s="333"/>
      <c r="D28" s="25"/>
      <c r="E28" s="69">
        <v>31881336</v>
      </c>
      <c r="F28" s="69">
        <v>31881336</v>
      </c>
      <c r="G28" s="70">
        <v>1223010.24</v>
      </c>
      <c r="H28" s="71"/>
      <c r="I28" s="79">
        <v>167405</v>
      </c>
    </row>
    <row r="29" spans="2:9" ht="94.5" customHeight="1" x14ac:dyDescent="0.25">
      <c r="B29" s="41"/>
      <c r="C29" s="333"/>
      <c r="D29" s="25"/>
      <c r="E29" s="69">
        <v>46050000</v>
      </c>
      <c r="F29" s="69">
        <v>67167773</v>
      </c>
      <c r="G29" s="70">
        <v>30167081.219999999</v>
      </c>
      <c r="H29" s="71"/>
      <c r="I29" s="79">
        <v>189499</v>
      </c>
    </row>
    <row r="30" spans="2:9" ht="94.5" customHeight="1" x14ac:dyDescent="0.25">
      <c r="B30" s="41"/>
      <c r="C30" s="333"/>
      <c r="D30" s="25"/>
      <c r="E30" s="69">
        <v>0</v>
      </c>
      <c r="F30" s="69">
        <v>48103659</v>
      </c>
      <c r="G30" s="70">
        <v>38472344.759999998</v>
      </c>
      <c r="H30" s="71"/>
      <c r="I30" s="79">
        <v>190108</v>
      </c>
    </row>
    <row r="31" spans="2:9" ht="94.5" customHeight="1" x14ac:dyDescent="0.25">
      <c r="B31" s="41"/>
      <c r="C31" s="333"/>
      <c r="D31" s="25"/>
      <c r="E31" s="69">
        <v>0</v>
      </c>
      <c r="F31" s="69">
        <v>11510337</v>
      </c>
      <c r="G31" s="70">
        <v>4184226.09</v>
      </c>
      <c r="H31" s="71"/>
      <c r="I31" s="79">
        <v>190122</v>
      </c>
    </row>
    <row r="32" spans="2:9" ht="94.5" customHeight="1" x14ac:dyDescent="0.25">
      <c r="B32" s="41"/>
      <c r="C32" s="333"/>
      <c r="D32" s="25"/>
      <c r="E32" s="69">
        <v>16100000</v>
      </c>
      <c r="F32" s="69">
        <v>1200000</v>
      </c>
      <c r="G32" s="70">
        <v>981253.77</v>
      </c>
      <c r="H32" s="71"/>
      <c r="I32" s="79">
        <v>221005</v>
      </c>
    </row>
    <row r="33" spans="2:9" ht="94.5" customHeight="1" x14ac:dyDescent="0.25">
      <c r="B33" s="41"/>
      <c r="C33" s="333"/>
      <c r="D33" s="25"/>
      <c r="E33" s="69">
        <v>27524022</v>
      </c>
      <c r="F33" s="69">
        <v>27524022</v>
      </c>
      <c r="G33" s="70">
        <v>3474885.01</v>
      </c>
      <c r="H33" s="71"/>
      <c r="I33" s="79">
        <v>72220</v>
      </c>
    </row>
    <row r="34" spans="2:9" ht="94.5" customHeight="1" x14ac:dyDescent="0.25">
      <c r="B34" s="41"/>
      <c r="C34" s="333"/>
      <c r="D34" s="25"/>
      <c r="E34" s="69">
        <v>193950000</v>
      </c>
      <c r="F34" s="69">
        <v>3100000</v>
      </c>
      <c r="G34" s="70">
        <v>0</v>
      </c>
      <c r="H34" s="71"/>
      <c r="I34" s="79">
        <v>95927</v>
      </c>
    </row>
    <row r="35" spans="2:9" ht="94.5" customHeight="1" x14ac:dyDescent="0.25">
      <c r="B35" s="41"/>
      <c r="C35" s="332"/>
      <c r="D35" s="25"/>
      <c r="E35" s="69">
        <v>33517793</v>
      </c>
      <c r="F35" s="69">
        <v>33517793</v>
      </c>
      <c r="G35" s="70">
        <v>7414262.9699999997</v>
      </c>
      <c r="H35" s="71"/>
      <c r="I35" s="79">
        <v>72219</v>
      </c>
    </row>
    <row r="36" spans="2:9" ht="94.5" customHeight="1" x14ac:dyDescent="0.25">
      <c r="B36" s="41"/>
      <c r="C36" s="89" t="s">
        <v>171</v>
      </c>
      <c r="D36" s="25" t="s">
        <v>211</v>
      </c>
      <c r="E36" s="69">
        <v>29775000</v>
      </c>
      <c r="F36" s="69">
        <v>29495346</v>
      </c>
      <c r="G36" s="70">
        <v>29487468.77</v>
      </c>
      <c r="H36" s="71"/>
      <c r="I36" s="79">
        <v>130902</v>
      </c>
    </row>
    <row r="37" spans="2:9" ht="94.5" customHeight="1" x14ac:dyDescent="0.25">
      <c r="B37" s="41"/>
      <c r="C37" s="89"/>
      <c r="D37" s="25"/>
      <c r="E37" s="90">
        <f>SUM(E22:E35)</f>
        <v>508626500</v>
      </c>
      <c r="F37" s="90">
        <f t="shared" ref="F37:G37" si="1">SUM(F22:F35)</f>
        <v>342854865</v>
      </c>
      <c r="G37" s="90">
        <f t="shared" si="1"/>
        <v>101137030.89</v>
      </c>
      <c r="H37" s="71"/>
      <c r="I37" s="79"/>
    </row>
    <row r="38" spans="2:9" ht="94.5" customHeight="1" x14ac:dyDescent="0.25">
      <c r="B38" s="41"/>
      <c r="C38" s="89" t="s">
        <v>237</v>
      </c>
      <c r="D38" s="25" t="s">
        <v>197</v>
      </c>
      <c r="E38" s="69">
        <v>22077494</v>
      </c>
      <c r="F38" s="69">
        <v>18741577</v>
      </c>
      <c r="G38" s="70">
        <v>16149118.109999999</v>
      </c>
      <c r="H38" s="71"/>
      <c r="I38" s="79">
        <v>209016</v>
      </c>
    </row>
    <row r="39" spans="2:9" ht="94.5" customHeight="1" x14ac:dyDescent="0.25">
      <c r="B39" s="41"/>
      <c r="C39" s="89"/>
      <c r="D39" s="25" t="s">
        <v>64</v>
      </c>
      <c r="E39" s="69">
        <v>0</v>
      </c>
      <c r="F39" s="69">
        <v>12316168</v>
      </c>
      <c r="G39" s="70">
        <v>0</v>
      </c>
      <c r="H39" s="71"/>
      <c r="I39" s="79">
        <v>228035</v>
      </c>
    </row>
    <row r="40" spans="2:9" ht="94.5" customHeight="1" x14ac:dyDescent="0.25">
      <c r="B40" s="41"/>
      <c r="C40" s="89"/>
      <c r="D40" s="25" t="s">
        <v>65</v>
      </c>
      <c r="E40" s="69">
        <v>0</v>
      </c>
      <c r="F40" s="69">
        <v>7441805</v>
      </c>
      <c r="G40" s="70">
        <v>224087.69</v>
      </c>
      <c r="H40" s="71"/>
      <c r="I40" s="79">
        <v>228061</v>
      </c>
    </row>
    <row r="41" spans="2:9" ht="94.5" customHeight="1" x14ac:dyDescent="0.25">
      <c r="B41" s="41"/>
      <c r="C41" s="89"/>
      <c r="D41" s="25"/>
      <c r="E41" s="69">
        <v>0</v>
      </c>
      <c r="F41" s="69">
        <v>11053043</v>
      </c>
      <c r="G41" s="70">
        <v>11024657.18</v>
      </c>
      <c r="H41" s="71"/>
      <c r="I41" s="79">
        <v>228251</v>
      </c>
    </row>
    <row r="42" spans="2:9" ht="94.5" customHeight="1" x14ac:dyDescent="0.25">
      <c r="B42" s="41"/>
      <c r="C42" s="89"/>
      <c r="D42" s="25"/>
      <c r="E42" s="90">
        <f>SUM(E38:E41)</f>
        <v>22077494</v>
      </c>
      <c r="F42" s="90">
        <f t="shared" ref="F42:G42" si="2">SUM(F38:F41)</f>
        <v>49552593</v>
      </c>
      <c r="G42" s="90">
        <f t="shared" si="2"/>
        <v>27397862.979999997</v>
      </c>
      <c r="H42" s="71"/>
      <c r="I42" s="79"/>
    </row>
    <row r="43" spans="2:9" ht="94.5" customHeight="1" x14ac:dyDescent="0.25">
      <c r="B43" s="41"/>
      <c r="C43" s="89" t="s">
        <v>173</v>
      </c>
      <c r="D43" s="25" t="s">
        <v>206</v>
      </c>
      <c r="E43" s="90">
        <v>47331000</v>
      </c>
      <c r="F43" s="90">
        <v>1000000</v>
      </c>
      <c r="G43" s="91">
        <v>348216.3</v>
      </c>
      <c r="H43" s="71"/>
      <c r="I43" s="79">
        <v>211099</v>
      </c>
    </row>
    <row r="44" spans="2:9" ht="94.5" customHeight="1" x14ac:dyDescent="0.25">
      <c r="B44" s="41"/>
      <c r="C44" s="89" t="s">
        <v>238</v>
      </c>
      <c r="D44" s="25"/>
      <c r="E44" s="69">
        <v>0</v>
      </c>
      <c r="F44" s="69">
        <v>2312052</v>
      </c>
      <c r="G44" s="70">
        <v>1745944.42</v>
      </c>
      <c r="H44" s="71"/>
      <c r="I44" s="79">
        <v>33423</v>
      </c>
    </row>
    <row r="45" spans="2:9" ht="94.5" customHeight="1" x14ac:dyDescent="0.25">
      <c r="B45" s="41"/>
      <c r="C45" s="89"/>
      <c r="D45" s="25" t="s">
        <v>207</v>
      </c>
      <c r="E45" s="69">
        <v>624278</v>
      </c>
      <c r="F45" s="69">
        <v>4255053</v>
      </c>
      <c r="G45" s="70">
        <v>1255327.19</v>
      </c>
      <c r="H45" s="71"/>
      <c r="I45" s="79">
        <v>224376</v>
      </c>
    </row>
    <row r="46" spans="2:9" ht="94.5" customHeight="1" x14ac:dyDescent="0.25">
      <c r="B46" s="41"/>
      <c r="C46" s="89"/>
      <c r="D46" s="25" t="s">
        <v>208</v>
      </c>
      <c r="E46" s="69">
        <v>687322</v>
      </c>
      <c r="F46" s="69">
        <v>4980360</v>
      </c>
      <c r="G46" s="70">
        <v>567796.37</v>
      </c>
      <c r="H46" s="71"/>
      <c r="I46" s="79">
        <v>224215</v>
      </c>
    </row>
    <row r="47" spans="2:9" ht="94.5" customHeight="1" x14ac:dyDescent="0.25">
      <c r="B47" s="41"/>
      <c r="C47" s="89"/>
      <c r="D47" s="25" t="s">
        <v>209</v>
      </c>
      <c r="E47" s="69">
        <v>810167</v>
      </c>
      <c r="F47" s="69">
        <v>5029200</v>
      </c>
      <c r="G47" s="70">
        <v>911176.33</v>
      </c>
      <c r="H47" s="71"/>
      <c r="I47" s="79">
        <v>155983</v>
      </c>
    </row>
    <row r="48" spans="2:9" ht="94.5" customHeight="1" x14ac:dyDescent="0.25">
      <c r="B48" s="41"/>
      <c r="C48" s="89"/>
      <c r="D48" s="25"/>
      <c r="E48" s="90">
        <f>SUM(E44:E47)</f>
        <v>2121767</v>
      </c>
      <c r="F48" s="90">
        <f t="shared" ref="F48:G48" si="3">SUM(F44:F47)</f>
        <v>16576665</v>
      </c>
      <c r="G48" s="90">
        <f t="shared" si="3"/>
        <v>4480244.3099999996</v>
      </c>
      <c r="H48" s="71"/>
      <c r="I48" s="79"/>
    </row>
    <row r="49" spans="2:9" ht="94.5" customHeight="1" x14ac:dyDescent="0.25">
      <c r="B49" s="41"/>
      <c r="C49" s="333" t="s">
        <v>250</v>
      </c>
      <c r="D49" s="25"/>
      <c r="E49" s="69">
        <v>0</v>
      </c>
      <c r="F49" s="69">
        <v>2088359</v>
      </c>
      <c r="G49" s="70">
        <v>915862.74</v>
      </c>
      <c r="H49" s="71"/>
      <c r="I49" s="79">
        <v>209397</v>
      </c>
    </row>
    <row r="50" spans="2:9" ht="94.5" customHeight="1" x14ac:dyDescent="0.25">
      <c r="B50" s="41"/>
      <c r="C50" s="333"/>
      <c r="D50" s="25" t="s">
        <v>210</v>
      </c>
      <c r="E50" s="69">
        <v>632904</v>
      </c>
      <c r="F50" s="69">
        <v>1965365</v>
      </c>
      <c r="G50" s="70">
        <v>716337.04</v>
      </c>
      <c r="H50" s="71"/>
      <c r="I50" s="79">
        <v>209400</v>
      </c>
    </row>
    <row r="51" spans="2:9" ht="94.5" customHeight="1" x14ac:dyDescent="0.25">
      <c r="B51" s="41"/>
      <c r="C51" s="333"/>
      <c r="D51" s="25"/>
      <c r="E51" s="69">
        <v>0</v>
      </c>
      <c r="F51" s="69">
        <v>3430971</v>
      </c>
      <c r="G51" s="70">
        <v>802317.84</v>
      </c>
      <c r="H51" s="71"/>
      <c r="I51" s="79">
        <v>209399</v>
      </c>
    </row>
    <row r="52" spans="2:9" ht="94.5" customHeight="1" x14ac:dyDescent="0.25">
      <c r="B52" s="41"/>
      <c r="C52" s="333"/>
      <c r="D52" s="25"/>
      <c r="E52" s="69">
        <v>0</v>
      </c>
      <c r="F52" s="69">
        <v>3813052</v>
      </c>
      <c r="G52" s="70">
        <v>803993.54</v>
      </c>
      <c r="H52" s="71"/>
      <c r="I52" s="79">
        <v>209398</v>
      </c>
    </row>
    <row r="53" spans="2:9" ht="94.5" customHeight="1" x14ac:dyDescent="0.25">
      <c r="B53" s="41"/>
      <c r="C53" s="332"/>
      <c r="D53" s="25"/>
      <c r="E53" s="69">
        <v>0</v>
      </c>
      <c r="F53" s="69">
        <v>3731490</v>
      </c>
      <c r="G53" s="70">
        <v>461195.38</v>
      </c>
      <c r="H53" s="71"/>
      <c r="I53" s="79">
        <v>206196</v>
      </c>
    </row>
    <row r="54" spans="2:9" ht="94.5" customHeight="1" x14ac:dyDescent="0.25">
      <c r="B54" s="41"/>
      <c r="C54" s="89"/>
      <c r="D54" s="25"/>
      <c r="E54" s="90">
        <f>SUM(E49:E53)</f>
        <v>632904</v>
      </c>
      <c r="F54" s="90">
        <f t="shared" ref="F54:G54" si="4">SUM(F49:F53)</f>
        <v>15029237</v>
      </c>
      <c r="G54" s="90">
        <f t="shared" si="4"/>
        <v>3699706.54</v>
      </c>
      <c r="H54" s="71"/>
      <c r="I54" s="79"/>
    </row>
    <row r="55" spans="2:9" ht="36" customHeight="1" x14ac:dyDescent="0.25">
      <c r="B55" s="52" t="s">
        <v>121</v>
      </c>
      <c r="C55" s="53"/>
      <c r="D55" s="53"/>
      <c r="E55" s="75">
        <f>+E21+E37+E42+E43+E48+E54</f>
        <v>1284429517</v>
      </c>
      <c r="F55" s="75">
        <f>+F21+F37+F42+F43+F48+F54</f>
        <v>860690962</v>
      </c>
      <c r="G55" s="75">
        <f>+G21+G37+G42+G43+G48+G54</f>
        <v>413898848.51000005</v>
      </c>
      <c r="H55" s="76">
        <f>+G55/F55</f>
        <v>0.48089136145709876</v>
      </c>
      <c r="I55" s="60"/>
    </row>
    <row r="56" spans="2:9" ht="36" customHeight="1" x14ac:dyDescent="0.25">
      <c r="B56" s="52"/>
      <c r="C56" s="53"/>
      <c r="D56" s="53"/>
      <c r="E56" s="87">
        <v>1000566929</v>
      </c>
      <c r="F56" s="87">
        <v>809172097</v>
      </c>
      <c r="G56" s="87">
        <v>480779391.19999999</v>
      </c>
      <c r="H56" s="88"/>
      <c r="I56" s="60"/>
    </row>
    <row r="57" spans="2:9" ht="36" customHeight="1" x14ac:dyDescent="0.25">
      <c r="B57" s="52"/>
      <c r="C57" s="53"/>
      <c r="D57" s="53"/>
      <c r="E57" s="87">
        <f>+E55-E56</f>
        <v>283862588</v>
      </c>
      <c r="F57" s="87">
        <f>+F55-F56</f>
        <v>51518865</v>
      </c>
      <c r="G57" s="87">
        <f>+G55-G56</f>
        <v>-66880542.689999938</v>
      </c>
      <c r="H57" s="88"/>
      <c r="I57" s="60"/>
    </row>
    <row r="58" spans="2:9" ht="15.75" customHeight="1" x14ac:dyDescent="0.25"/>
    <row r="59" spans="2:9" ht="15.75" customHeight="1" x14ac:dyDescent="0.25"/>
    <row r="60" spans="2:9" ht="15.75" customHeight="1" x14ac:dyDescent="0.25"/>
    <row r="61" spans="2:9" ht="15.75" customHeight="1" x14ac:dyDescent="0.25"/>
    <row r="62" spans="2:9" ht="15.75" customHeight="1" x14ac:dyDescent="0.25"/>
    <row r="63" spans="2:9" ht="15.75" customHeight="1" x14ac:dyDescent="0.25"/>
    <row r="64" spans="2:9" ht="15.75" customHeight="1" x14ac:dyDescent="0.25"/>
    <row r="65" spans="2:3" ht="15.75" customHeight="1" x14ac:dyDescent="0.25"/>
    <row r="66" spans="2:3" ht="15.75" customHeight="1" x14ac:dyDescent="0.25"/>
    <row r="67" spans="2:3" ht="33.75" customHeight="1" x14ac:dyDescent="0.25">
      <c r="B67" s="40"/>
      <c r="C67" s="39"/>
    </row>
    <row r="68" spans="2:3" ht="15.75" customHeight="1" x14ac:dyDescent="0.25"/>
    <row r="69" spans="2:3" ht="15.75" customHeight="1" x14ac:dyDescent="0.25"/>
    <row r="70" spans="2:3" ht="15.75" customHeight="1" x14ac:dyDescent="0.25"/>
    <row r="71" spans="2:3" ht="15.75" customHeight="1" x14ac:dyDescent="0.25"/>
    <row r="72" spans="2:3" ht="15.75" customHeight="1" x14ac:dyDescent="0.25"/>
    <row r="73" spans="2:3" ht="15.75" customHeight="1" x14ac:dyDescent="0.25"/>
    <row r="74" spans="2:3" ht="15.75" customHeight="1" x14ac:dyDescent="0.25"/>
    <row r="75" spans="2:3" ht="15.75" customHeight="1" x14ac:dyDescent="0.25"/>
    <row r="76" spans="2:3" ht="15.75" customHeight="1" x14ac:dyDescent="0.25"/>
    <row r="77" spans="2:3" ht="15.75" customHeight="1" x14ac:dyDescent="0.25"/>
    <row r="78" spans="2:3" ht="15.75" customHeight="1" x14ac:dyDescent="0.25"/>
    <row r="79" spans="2:3" ht="15.75" customHeight="1" x14ac:dyDescent="0.25"/>
    <row r="80" spans="2:3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</sheetData>
  <mergeCells count="10">
    <mergeCell ref="D5:D6"/>
    <mergeCell ref="E5:F5"/>
    <mergeCell ref="G5:H5"/>
    <mergeCell ref="I5:I6"/>
    <mergeCell ref="C8:C10"/>
    <mergeCell ref="C22:C23"/>
    <mergeCell ref="C24:C35"/>
    <mergeCell ref="C49:C53"/>
    <mergeCell ref="B5:B6"/>
    <mergeCell ref="C5:C6"/>
  </mergeCells>
  <pageMargins left="0.25" right="0.25" top="0.75" bottom="0.75" header="0.3" footer="0.3"/>
  <pageSetup scale="49" orientation="portrait" r:id="rId1"/>
  <rowBreaks count="1" manualBreakCount="1">
    <brk id="58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A1:I999"/>
  <sheetViews>
    <sheetView showGridLines="0" zoomScale="70" zoomScaleNormal="70" workbookViewId="0">
      <selection sqref="A1:G1"/>
    </sheetView>
  </sheetViews>
  <sheetFormatPr baseColWidth="10" defaultColWidth="14.42578125" defaultRowHeight="15" customHeight="1" x14ac:dyDescent="0.25"/>
  <cols>
    <col min="1" max="1" width="10.7109375" customWidth="1"/>
    <col min="2" max="2" width="40" customWidth="1"/>
    <col min="3" max="3" width="54.5703125" customWidth="1"/>
    <col min="4" max="4" width="19.28515625" customWidth="1"/>
    <col min="5" max="5" width="18.5703125" customWidth="1"/>
    <col min="6" max="6" width="19" customWidth="1"/>
    <col min="7" max="7" width="13.5703125" style="55" customWidth="1"/>
    <col min="8" max="8" width="15.28515625" customWidth="1"/>
    <col min="9" max="17" width="10.7109375" customWidth="1"/>
  </cols>
  <sheetData>
    <row r="1" spans="1:9" ht="15.75" x14ac:dyDescent="0.25">
      <c r="A1" s="296" t="s">
        <v>268</v>
      </c>
      <c r="B1" s="296"/>
      <c r="C1" s="296"/>
      <c r="D1" s="296"/>
      <c r="E1" s="296"/>
      <c r="F1" s="296"/>
      <c r="G1" s="296"/>
      <c r="H1" s="4"/>
      <c r="I1" s="4"/>
    </row>
    <row r="2" spans="1:9" ht="15.75" x14ac:dyDescent="0.25">
      <c r="A2" s="334" t="s">
        <v>284</v>
      </c>
      <c r="B2" s="334"/>
      <c r="C2" s="334"/>
      <c r="D2" s="334"/>
      <c r="E2" s="334"/>
      <c r="F2" s="334"/>
      <c r="G2" s="334"/>
      <c r="H2" s="4"/>
      <c r="I2" s="4"/>
    </row>
    <row r="3" spans="1:9" ht="15.75" x14ac:dyDescent="0.25">
      <c r="A3" s="292" t="s">
        <v>0</v>
      </c>
      <c r="B3" s="298" t="s">
        <v>1</v>
      </c>
      <c r="C3" s="299" t="s">
        <v>2</v>
      </c>
      <c r="D3" s="300" t="s">
        <v>3</v>
      </c>
      <c r="E3" s="297"/>
      <c r="F3" s="300" t="s">
        <v>5</v>
      </c>
      <c r="G3" s="297"/>
      <c r="H3" s="4"/>
      <c r="I3" s="4"/>
    </row>
    <row r="4" spans="1:9" ht="31.5" customHeight="1" x14ac:dyDescent="0.25">
      <c r="A4" s="297"/>
      <c r="B4" s="297"/>
      <c r="C4" s="297"/>
      <c r="D4" s="118" t="s">
        <v>6</v>
      </c>
      <c r="E4" s="118" t="s">
        <v>7</v>
      </c>
      <c r="F4" s="118" t="s">
        <v>8</v>
      </c>
      <c r="G4" s="118" t="s">
        <v>9</v>
      </c>
      <c r="H4" s="4"/>
      <c r="I4" s="4"/>
    </row>
    <row r="5" spans="1:9" ht="30" customHeight="1" x14ac:dyDescent="0.25">
      <c r="A5" s="292" t="s">
        <v>23</v>
      </c>
      <c r="B5" s="125" t="s">
        <v>69</v>
      </c>
      <c r="C5" s="130" t="s">
        <v>239</v>
      </c>
      <c r="D5" s="127">
        <v>2781134</v>
      </c>
      <c r="E5" s="127">
        <v>1850390</v>
      </c>
      <c r="F5" s="127">
        <v>316043</v>
      </c>
      <c r="G5" s="129">
        <f>F5/E5</f>
        <v>0.17079804797907469</v>
      </c>
      <c r="H5" s="4"/>
      <c r="I5" s="4"/>
    </row>
    <row r="6" spans="1:9" s="35" customFormat="1" ht="39.75" customHeight="1" x14ac:dyDescent="0.25">
      <c r="A6" s="292"/>
      <c r="B6" s="135" t="s">
        <v>127</v>
      </c>
      <c r="C6" s="136" t="s">
        <v>240</v>
      </c>
      <c r="D6" s="127">
        <v>7617482</v>
      </c>
      <c r="E6" s="127">
        <v>7573671</v>
      </c>
      <c r="F6" s="127">
        <v>2249959.7400000002</v>
      </c>
      <c r="G6" s="129">
        <f>F6/E6</f>
        <v>0.2970765088686847</v>
      </c>
      <c r="H6" s="4"/>
      <c r="I6" s="4"/>
    </row>
    <row r="7" spans="1:9" ht="22.5" customHeight="1" x14ac:dyDescent="0.25">
      <c r="A7" s="131"/>
      <c r="B7" s="293" t="s">
        <v>33</v>
      </c>
      <c r="C7" s="294"/>
      <c r="D7" s="112">
        <f>SUM(D5:D6)</f>
        <v>10398616</v>
      </c>
      <c r="E7" s="112">
        <f>SUM(E5:E6)</f>
        <v>9424061</v>
      </c>
      <c r="F7" s="112">
        <f>SUM(F5:F6)</f>
        <v>2566002.7400000002</v>
      </c>
      <c r="G7" s="113">
        <f>F7/E7</f>
        <v>0.27228205971926545</v>
      </c>
      <c r="H7" s="4"/>
      <c r="I7" s="4"/>
    </row>
    <row r="8" spans="1:9" x14ac:dyDescent="0.25">
      <c r="A8" s="121" t="s">
        <v>285</v>
      </c>
      <c r="B8" s="122"/>
      <c r="C8" s="2"/>
      <c r="D8" s="3"/>
      <c r="E8" s="3"/>
      <c r="H8" s="4"/>
      <c r="I8" s="4"/>
    </row>
    <row r="9" spans="1:9" x14ac:dyDescent="0.25">
      <c r="B9" s="1"/>
      <c r="C9" s="2"/>
      <c r="D9" s="7"/>
      <c r="E9" s="7"/>
      <c r="F9" s="7"/>
      <c r="G9" s="56"/>
      <c r="H9" s="4"/>
      <c r="I9" s="4"/>
    </row>
    <row r="10" spans="1:9" x14ac:dyDescent="0.25">
      <c r="B10" s="1"/>
      <c r="C10" s="2"/>
      <c r="D10" s="3"/>
      <c r="E10" s="3"/>
      <c r="F10" s="3"/>
      <c r="G10" s="57"/>
      <c r="H10" s="4"/>
      <c r="I10" s="4"/>
    </row>
    <row r="11" spans="1:9" x14ac:dyDescent="0.25">
      <c r="B11" s="1"/>
      <c r="C11" s="2"/>
      <c r="D11" s="3"/>
      <c r="E11" s="3"/>
      <c r="F11" s="3"/>
      <c r="G11" s="57"/>
      <c r="H11" s="4"/>
      <c r="I11" s="4"/>
    </row>
    <row r="12" spans="1:9" x14ac:dyDescent="0.25">
      <c r="B12" s="1"/>
      <c r="C12" s="2"/>
      <c r="D12" s="3"/>
      <c r="E12" s="3"/>
      <c r="H12" s="4"/>
      <c r="I12" s="4"/>
    </row>
    <row r="13" spans="1:9" x14ac:dyDescent="0.25">
      <c r="B13" s="1"/>
      <c r="C13" s="2"/>
      <c r="D13" s="3"/>
      <c r="E13" s="3"/>
      <c r="H13" s="4"/>
      <c r="I13" s="4"/>
    </row>
    <row r="14" spans="1:9" x14ac:dyDescent="0.25">
      <c r="B14" s="1"/>
      <c r="C14" s="2"/>
      <c r="D14" s="3"/>
      <c r="E14" s="3"/>
      <c r="H14" s="4"/>
      <c r="I14" s="4"/>
    </row>
    <row r="15" spans="1:9" x14ac:dyDescent="0.25">
      <c r="B15" s="1"/>
      <c r="C15" s="2"/>
      <c r="D15" s="3"/>
      <c r="E15" s="3"/>
      <c r="H15" s="4"/>
      <c r="I15" s="4"/>
    </row>
    <row r="16" spans="1:9" x14ac:dyDescent="0.25">
      <c r="B16" s="1"/>
      <c r="C16" s="2"/>
      <c r="D16" s="3"/>
      <c r="E16" s="3"/>
      <c r="H16" s="4"/>
      <c r="I16" s="4"/>
    </row>
    <row r="17" spans="2:9" x14ac:dyDescent="0.25">
      <c r="B17" s="1"/>
      <c r="C17" s="2"/>
      <c r="D17" s="3"/>
      <c r="E17" s="3"/>
      <c r="H17" s="4"/>
      <c r="I17" s="4"/>
    </row>
    <row r="18" spans="2:9" x14ac:dyDescent="0.25">
      <c r="B18" s="1"/>
      <c r="C18" s="2"/>
      <c r="D18" s="3"/>
      <c r="E18" s="3"/>
      <c r="H18" s="4"/>
      <c r="I18" s="4"/>
    </row>
    <row r="19" spans="2:9" x14ac:dyDescent="0.25">
      <c r="B19" s="1"/>
      <c r="C19" s="2"/>
      <c r="D19" s="3"/>
      <c r="E19" s="3"/>
      <c r="H19" s="4"/>
      <c r="I19" s="4"/>
    </row>
    <row r="20" spans="2:9" ht="15.75" customHeight="1" x14ac:dyDescent="0.25">
      <c r="B20" s="1"/>
      <c r="C20" s="2"/>
      <c r="D20" s="3"/>
      <c r="E20" s="3"/>
      <c r="H20" s="4"/>
      <c r="I20" s="4"/>
    </row>
    <row r="21" spans="2:9" ht="15.75" customHeight="1" x14ac:dyDescent="0.25"/>
    <row r="22" spans="2:9" ht="15.75" customHeight="1" x14ac:dyDescent="0.25"/>
    <row r="23" spans="2:9" ht="15.75" customHeight="1" x14ac:dyDescent="0.25"/>
    <row r="24" spans="2:9" ht="15.75" customHeight="1" x14ac:dyDescent="0.25"/>
    <row r="25" spans="2:9" ht="15.75" customHeight="1" x14ac:dyDescent="0.25"/>
    <row r="26" spans="2:9" ht="15.75" customHeight="1" x14ac:dyDescent="0.25"/>
    <row r="27" spans="2:9" ht="15.75" customHeight="1" x14ac:dyDescent="0.25"/>
    <row r="28" spans="2:9" ht="15.75" customHeight="1" x14ac:dyDescent="0.25"/>
    <row r="29" spans="2:9" ht="15.75" customHeight="1" x14ac:dyDescent="0.25"/>
    <row r="30" spans="2:9" ht="15.75" customHeight="1" x14ac:dyDescent="0.25"/>
    <row r="31" spans="2:9" ht="15.75" customHeight="1" x14ac:dyDescent="0.25"/>
    <row r="32" spans="2: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9">
    <mergeCell ref="A1:G1"/>
    <mergeCell ref="A2:G2"/>
    <mergeCell ref="A5:A6"/>
    <mergeCell ref="B7:C7"/>
    <mergeCell ref="A3:A4"/>
    <mergeCell ref="F3:G3"/>
    <mergeCell ref="D3:E3"/>
    <mergeCell ref="B3:B4"/>
    <mergeCell ref="C3:C4"/>
  </mergeCells>
  <pageMargins left="0.7" right="0.7" top="0.75" bottom="0.75" header="0" footer="0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A1:M996"/>
  <sheetViews>
    <sheetView showGridLines="0" zoomScale="70" zoomScaleNormal="70" workbookViewId="0">
      <selection sqref="A1:G1"/>
    </sheetView>
  </sheetViews>
  <sheetFormatPr baseColWidth="10" defaultColWidth="14.42578125" defaultRowHeight="15" customHeight="1" x14ac:dyDescent="0.25"/>
  <cols>
    <col min="1" max="1" width="10.7109375" style="188" customWidth="1"/>
    <col min="2" max="2" width="35.5703125" style="188" customWidth="1"/>
    <col min="3" max="3" width="36.5703125" style="188" customWidth="1"/>
    <col min="4" max="4" width="24" style="188" customWidth="1"/>
    <col min="5" max="5" width="20.5703125" style="188" customWidth="1"/>
    <col min="6" max="6" width="20.7109375" style="188" customWidth="1"/>
    <col min="7" max="7" width="14.7109375" style="189" customWidth="1"/>
    <col min="8" max="8" width="15.28515625" style="188" customWidth="1"/>
    <col min="9" max="13" width="10.7109375" style="188" customWidth="1"/>
    <col min="14" max="16384" width="14.42578125" style="188"/>
  </cols>
  <sheetData>
    <row r="1" spans="1:13" ht="15.75" x14ac:dyDescent="0.25">
      <c r="A1" s="338" t="s">
        <v>268</v>
      </c>
      <c r="B1" s="338"/>
      <c r="C1" s="338"/>
      <c r="D1" s="338"/>
      <c r="E1" s="338"/>
      <c r="F1" s="338"/>
      <c r="G1" s="338"/>
      <c r="H1" s="190"/>
    </row>
    <row r="2" spans="1:13" ht="15.75" x14ac:dyDescent="0.25">
      <c r="A2" s="339" t="s">
        <v>284</v>
      </c>
      <c r="B2" s="339"/>
      <c r="C2" s="339"/>
      <c r="D2" s="339"/>
      <c r="E2" s="339"/>
      <c r="F2" s="339"/>
      <c r="G2" s="339"/>
      <c r="H2" s="190"/>
    </row>
    <row r="3" spans="1:13" ht="23.25" customHeight="1" x14ac:dyDescent="0.25">
      <c r="A3" s="335" t="s">
        <v>0</v>
      </c>
      <c r="B3" s="341" t="s">
        <v>1</v>
      </c>
      <c r="C3" s="342" t="s">
        <v>2</v>
      </c>
      <c r="D3" s="343" t="s">
        <v>3</v>
      </c>
      <c r="E3" s="340"/>
      <c r="F3" s="343" t="s">
        <v>5</v>
      </c>
      <c r="G3" s="340"/>
      <c r="H3" s="190"/>
    </row>
    <row r="4" spans="1:13" ht="36.75" customHeight="1" x14ac:dyDescent="0.25">
      <c r="A4" s="340"/>
      <c r="B4" s="340"/>
      <c r="C4" s="340"/>
      <c r="D4" s="217" t="s">
        <v>6</v>
      </c>
      <c r="E4" s="217" t="s">
        <v>7</v>
      </c>
      <c r="F4" s="217" t="s">
        <v>8</v>
      </c>
      <c r="G4" s="217" t="s">
        <v>9</v>
      </c>
      <c r="H4" s="190"/>
    </row>
    <row r="5" spans="1:13" ht="15.75" x14ac:dyDescent="0.25">
      <c r="A5" s="335" t="s">
        <v>74</v>
      </c>
      <c r="B5" s="215" t="s">
        <v>75</v>
      </c>
      <c r="C5" s="215" t="s">
        <v>76</v>
      </c>
      <c r="D5" s="214">
        <v>32189800</v>
      </c>
      <c r="E5" s="214">
        <v>33189800</v>
      </c>
      <c r="F5" s="216">
        <v>16541624.52</v>
      </c>
      <c r="G5" s="212">
        <f>F5/E5</f>
        <v>0.4983948237108991</v>
      </c>
      <c r="H5" s="190"/>
      <c r="I5" s="190"/>
      <c r="J5" s="190"/>
      <c r="K5" s="190"/>
      <c r="L5" s="190"/>
      <c r="M5" s="190"/>
    </row>
    <row r="6" spans="1:13" ht="30.75" customHeight="1" x14ac:dyDescent="0.25">
      <c r="A6" s="335"/>
      <c r="B6" s="215" t="s">
        <v>77</v>
      </c>
      <c r="C6" s="207" t="s">
        <v>78</v>
      </c>
      <c r="D6" s="214">
        <v>55505000</v>
      </c>
      <c r="E6" s="214">
        <v>55505000</v>
      </c>
      <c r="F6" s="213">
        <v>14106352.119999999</v>
      </c>
      <c r="G6" s="212">
        <f>F6/E6</f>
        <v>0.25414561066570579</v>
      </c>
      <c r="H6" s="190"/>
      <c r="I6" s="190"/>
      <c r="J6" s="190"/>
      <c r="K6" s="190"/>
      <c r="L6" s="190"/>
      <c r="M6" s="190"/>
    </row>
    <row r="7" spans="1:13" ht="30" customHeight="1" x14ac:dyDescent="0.25">
      <c r="A7" s="335"/>
      <c r="B7" s="211" t="s">
        <v>79</v>
      </c>
      <c r="C7" s="207" t="s">
        <v>80</v>
      </c>
      <c r="D7" s="210">
        <v>174045660</v>
      </c>
      <c r="E7" s="210">
        <v>174081790</v>
      </c>
      <c r="F7" s="209">
        <v>63064571.039999999</v>
      </c>
      <c r="G7" s="205">
        <f>F7/E7</f>
        <v>0.36226977583353204</v>
      </c>
      <c r="H7" s="192"/>
      <c r="I7" s="192"/>
      <c r="J7" s="192"/>
      <c r="K7" s="192"/>
      <c r="L7" s="192"/>
      <c r="M7" s="192"/>
    </row>
    <row r="8" spans="1:13" ht="49.5" customHeight="1" x14ac:dyDescent="0.25">
      <c r="A8" s="335"/>
      <c r="B8" s="211" t="s">
        <v>81</v>
      </c>
      <c r="C8" s="207" t="s">
        <v>82</v>
      </c>
      <c r="D8" s="210">
        <v>1140000</v>
      </c>
      <c r="E8" s="210">
        <v>1140000</v>
      </c>
      <c r="F8" s="209">
        <v>373500</v>
      </c>
      <c r="G8" s="205">
        <f>F8/E8</f>
        <v>0.32763157894736844</v>
      </c>
      <c r="H8" s="190"/>
    </row>
    <row r="9" spans="1:13" ht="33" customHeight="1" x14ac:dyDescent="0.25">
      <c r="A9" s="335"/>
      <c r="B9" s="208" t="s">
        <v>244</v>
      </c>
      <c r="C9" s="207" t="s">
        <v>246</v>
      </c>
      <c r="D9" s="206">
        <v>117445352</v>
      </c>
      <c r="E9" s="206">
        <v>119178802</v>
      </c>
      <c r="F9" s="206">
        <v>48157514.640000001</v>
      </c>
      <c r="G9" s="205">
        <f>F9/E9</f>
        <v>0.40407785471782137</v>
      </c>
      <c r="H9" s="190"/>
    </row>
    <row r="10" spans="1:13" ht="48" customHeight="1" x14ac:dyDescent="0.25">
      <c r="A10" s="335"/>
      <c r="B10" s="208" t="s">
        <v>245</v>
      </c>
      <c r="C10" s="207" t="s">
        <v>247</v>
      </c>
      <c r="D10" s="206">
        <v>54507800</v>
      </c>
      <c r="E10" s="206">
        <v>54507800</v>
      </c>
      <c r="F10" s="206">
        <v>54067900</v>
      </c>
      <c r="G10" s="205">
        <f>+F10/E10</f>
        <v>0.99192959539735592</v>
      </c>
      <c r="H10" s="190"/>
    </row>
    <row r="11" spans="1:13" ht="31.5" customHeight="1" x14ac:dyDescent="0.25">
      <c r="A11" s="204"/>
      <c r="B11" s="336" t="s">
        <v>33</v>
      </c>
      <c r="C11" s="337"/>
      <c r="D11" s="203">
        <f>SUM(D5:D10)</f>
        <v>434833612</v>
      </c>
      <c r="E11" s="203">
        <f t="shared" ref="E11:F11" si="0">SUM(E5:E10)</f>
        <v>437603192</v>
      </c>
      <c r="F11" s="203">
        <f t="shared" si="0"/>
        <v>196311462.31999999</v>
      </c>
      <c r="G11" s="202">
        <f>+F11/E11</f>
        <v>0.44860610230649323</v>
      </c>
      <c r="H11" s="190"/>
      <c r="I11" s="190"/>
      <c r="J11" s="190"/>
      <c r="K11" s="190"/>
      <c r="L11" s="190"/>
      <c r="M11" s="190"/>
    </row>
    <row r="12" spans="1:13" ht="21.75" customHeight="1" x14ac:dyDescent="0.25">
      <c r="A12" s="198" t="s">
        <v>285</v>
      </c>
      <c r="B12" s="201"/>
      <c r="C12" s="200"/>
      <c r="D12" s="199"/>
      <c r="E12" s="199"/>
      <c r="F12" s="198"/>
      <c r="G12" s="197"/>
      <c r="H12" s="190"/>
      <c r="I12" s="190"/>
      <c r="J12" s="190"/>
      <c r="K12" s="190"/>
      <c r="L12" s="190"/>
      <c r="M12" s="190"/>
    </row>
    <row r="13" spans="1:13" ht="40.5" customHeight="1" x14ac:dyDescent="0.25">
      <c r="B13" s="193"/>
      <c r="C13" s="192"/>
      <c r="D13" s="196"/>
      <c r="E13" s="196"/>
      <c r="F13" s="196"/>
      <c r="G13" s="195"/>
      <c r="H13" s="190"/>
    </row>
    <row r="14" spans="1:13" x14ac:dyDescent="0.25">
      <c r="B14" s="193"/>
      <c r="C14" s="192"/>
      <c r="D14" s="191"/>
      <c r="E14" s="191"/>
      <c r="H14" s="190"/>
    </row>
    <row r="15" spans="1:13" x14ac:dyDescent="0.25">
      <c r="B15" s="193"/>
      <c r="C15" s="192"/>
      <c r="D15" s="191"/>
      <c r="E15" s="191"/>
      <c r="F15" s="194"/>
      <c r="H15" s="190"/>
    </row>
    <row r="16" spans="1:13" x14ac:dyDescent="0.25">
      <c r="B16" s="193"/>
      <c r="C16" s="192"/>
      <c r="D16" s="191"/>
      <c r="E16" s="191"/>
      <c r="H16" s="190"/>
    </row>
    <row r="17" spans="2:8" ht="15.75" customHeight="1" x14ac:dyDescent="0.25">
      <c r="B17" s="193"/>
      <c r="C17" s="192"/>
      <c r="D17" s="191"/>
      <c r="E17" s="191"/>
      <c r="H17" s="190"/>
    </row>
    <row r="18" spans="2:8" ht="15.75" customHeight="1" x14ac:dyDescent="0.25">
      <c r="B18" s="193"/>
      <c r="C18" s="192"/>
      <c r="D18" s="191"/>
      <c r="E18" s="191"/>
      <c r="H18" s="190"/>
    </row>
    <row r="19" spans="2:8" ht="15.75" customHeight="1" x14ac:dyDescent="0.25">
      <c r="B19" s="193"/>
      <c r="C19" s="192"/>
      <c r="D19" s="191"/>
      <c r="E19" s="191"/>
      <c r="H19" s="190"/>
    </row>
    <row r="20" spans="2:8" ht="15.75" customHeight="1" x14ac:dyDescent="0.25">
      <c r="B20" s="193"/>
      <c r="C20" s="192"/>
      <c r="D20" s="191"/>
      <c r="E20" s="191"/>
      <c r="H20" s="190"/>
    </row>
    <row r="21" spans="2:8" ht="15.75" customHeight="1" x14ac:dyDescent="0.25">
      <c r="B21" s="193"/>
      <c r="C21" s="192"/>
      <c r="D21" s="191"/>
      <c r="E21" s="191"/>
      <c r="H21" s="190"/>
    </row>
    <row r="22" spans="2:8" ht="15.75" customHeight="1" x14ac:dyDescent="0.25">
      <c r="B22" s="193"/>
      <c r="C22" s="192"/>
      <c r="D22" s="191"/>
      <c r="E22" s="191"/>
      <c r="H22" s="190"/>
    </row>
    <row r="23" spans="2:8" ht="15.75" customHeight="1" x14ac:dyDescent="0.25"/>
    <row r="24" spans="2:8" ht="15.75" customHeight="1" x14ac:dyDescent="0.25"/>
    <row r="25" spans="2:8" ht="15.75" customHeight="1" x14ac:dyDescent="0.25"/>
    <row r="26" spans="2:8" ht="15.75" customHeight="1" x14ac:dyDescent="0.25"/>
    <row r="27" spans="2:8" ht="15.75" customHeight="1" x14ac:dyDescent="0.25"/>
    <row r="28" spans="2:8" ht="15.75" customHeight="1" x14ac:dyDescent="0.25"/>
    <row r="29" spans="2:8" ht="15.75" customHeight="1" x14ac:dyDescent="0.25"/>
    <row r="30" spans="2:8" ht="15.75" customHeight="1" x14ac:dyDescent="0.25"/>
    <row r="31" spans="2:8" ht="15.75" customHeight="1" x14ac:dyDescent="0.25"/>
    <row r="32" spans="2: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mergeCells count="9">
    <mergeCell ref="A5:A10"/>
    <mergeCell ref="B11:C11"/>
    <mergeCell ref="A1:G1"/>
    <mergeCell ref="A2:G2"/>
    <mergeCell ref="A3:A4"/>
    <mergeCell ref="B3:B4"/>
    <mergeCell ref="C3:C4"/>
    <mergeCell ref="D3:E3"/>
    <mergeCell ref="F3:G3"/>
  </mergeCells>
  <pageMargins left="0.7" right="0.7" top="0.75" bottom="0.75" header="0" footer="0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A1:M993"/>
  <sheetViews>
    <sheetView showGridLines="0" zoomScale="70" zoomScaleNormal="70" workbookViewId="0">
      <selection sqref="A1:G1"/>
    </sheetView>
  </sheetViews>
  <sheetFormatPr baseColWidth="10" defaultColWidth="14.42578125" defaultRowHeight="15" customHeight="1" x14ac:dyDescent="0.25"/>
  <cols>
    <col min="1" max="1" width="10.7109375" style="37" customWidth="1"/>
    <col min="2" max="2" width="35.5703125" style="37" customWidth="1"/>
    <col min="3" max="3" width="36.5703125" style="37" customWidth="1"/>
    <col min="4" max="4" width="24" style="37" customWidth="1"/>
    <col min="5" max="5" width="23.140625" style="37" customWidth="1"/>
    <col min="6" max="6" width="27" style="37" customWidth="1"/>
    <col min="7" max="7" width="15.5703125" style="55" customWidth="1"/>
    <col min="8" max="8" width="15.28515625" style="37" customWidth="1"/>
    <col min="9" max="13" width="10.7109375" style="37" customWidth="1"/>
    <col min="14" max="16384" width="14.42578125" style="37"/>
  </cols>
  <sheetData>
    <row r="1" spans="1:13" ht="15.75" x14ac:dyDescent="0.25">
      <c r="A1" s="302" t="s">
        <v>268</v>
      </c>
      <c r="B1" s="302"/>
      <c r="C1" s="302"/>
      <c r="D1" s="302"/>
      <c r="E1" s="302"/>
      <c r="F1" s="302"/>
      <c r="G1" s="302"/>
      <c r="H1" s="4"/>
    </row>
    <row r="2" spans="1:13" ht="15.75" x14ac:dyDescent="0.25">
      <c r="A2" s="344" t="s">
        <v>284</v>
      </c>
      <c r="B2" s="344"/>
      <c r="C2" s="344"/>
      <c r="D2" s="344"/>
      <c r="E2" s="344"/>
      <c r="F2" s="344"/>
      <c r="G2" s="344"/>
      <c r="H2" s="4"/>
    </row>
    <row r="3" spans="1:13" ht="23.25" customHeight="1" x14ac:dyDescent="0.25">
      <c r="A3" s="292" t="s">
        <v>0</v>
      </c>
      <c r="B3" s="298" t="s">
        <v>1</v>
      </c>
      <c r="C3" s="299" t="s">
        <v>2</v>
      </c>
      <c r="D3" s="300" t="s">
        <v>3</v>
      </c>
      <c r="E3" s="297"/>
      <c r="F3" s="300" t="s">
        <v>5</v>
      </c>
      <c r="G3" s="297"/>
      <c r="H3" s="4"/>
    </row>
    <row r="4" spans="1:13" ht="36.75" customHeight="1" x14ac:dyDescent="0.25">
      <c r="A4" s="297"/>
      <c r="B4" s="297"/>
      <c r="C4" s="297"/>
      <c r="D4" s="118" t="s">
        <v>6</v>
      </c>
      <c r="E4" s="118" t="s">
        <v>7</v>
      </c>
      <c r="F4" s="118" t="s">
        <v>8</v>
      </c>
      <c r="G4" s="118" t="s">
        <v>9</v>
      </c>
      <c r="H4" s="4"/>
    </row>
    <row r="5" spans="1:13" ht="31.5" customHeight="1" x14ac:dyDescent="0.25">
      <c r="A5" s="292" t="s">
        <v>136</v>
      </c>
      <c r="B5" s="125" t="s">
        <v>137</v>
      </c>
      <c r="C5" s="149" t="s">
        <v>138</v>
      </c>
      <c r="D5" s="128">
        <v>2399030</v>
      </c>
      <c r="E5" s="128">
        <v>4552789</v>
      </c>
      <c r="F5" s="150">
        <v>702887.02</v>
      </c>
      <c r="G5" s="151">
        <f>F5/E5</f>
        <v>0.15438603018940697</v>
      </c>
      <c r="H5" s="4"/>
      <c r="I5" s="4"/>
      <c r="J5" s="4"/>
      <c r="K5" s="4"/>
      <c r="L5" s="4"/>
      <c r="M5" s="4"/>
    </row>
    <row r="6" spans="1:13" ht="31.5" customHeight="1" x14ac:dyDescent="0.25">
      <c r="A6" s="297"/>
      <c r="B6" s="125" t="s">
        <v>139</v>
      </c>
      <c r="C6" s="149" t="s">
        <v>140</v>
      </c>
      <c r="D6" s="128">
        <v>4795028</v>
      </c>
      <c r="E6" s="128">
        <v>4883378</v>
      </c>
      <c r="F6" s="150">
        <v>1348652.43</v>
      </c>
      <c r="G6" s="151">
        <f>F6/E6</f>
        <v>0.27617203296570531</v>
      </c>
      <c r="H6" s="4"/>
      <c r="I6" s="4"/>
      <c r="J6" s="4"/>
      <c r="K6" s="4"/>
      <c r="L6" s="4"/>
      <c r="M6" s="4"/>
    </row>
    <row r="7" spans="1:13" ht="29.25" customHeight="1" x14ac:dyDescent="0.25">
      <c r="A7" s="297"/>
      <c r="B7" s="125" t="s">
        <v>141</v>
      </c>
      <c r="C7" s="149" t="s">
        <v>142</v>
      </c>
      <c r="D7" s="128">
        <v>27510788</v>
      </c>
      <c r="E7" s="128">
        <v>26928718</v>
      </c>
      <c r="F7" s="150">
        <v>10788817.76</v>
      </c>
      <c r="G7" s="129">
        <f>F7/E7</f>
        <v>0.40064357166947195</v>
      </c>
      <c r="H7" s="2"/>
      <c r="I7" s="2"/>
      <c r="J7" s="2"/>
      <c r="K7" s="2"/>
      <c r="L7" s="2"/>
      <c r="M7" s="2"/>
    </row>
    <row r="8" spans="1:13" ht="28.5" customHeight="1" x14ac:dyDescent="0.25">
      <c r="A8" s="117"/>
      <c r="B8" s="293" t="s">
        <v>258</v>
      </c>
      <c r="C8" s="294"/>
      <c r="D8" s="138">
        <f>SUM(D5:D7)</f>
        <v>34704846</v>
      </c>
      <c r="E8" s="138">
        <f>SUM(E5:E7)</f>
        <v>36364885</v>
      </c>
      <c r="F8" s="138">
        <f>SUM(F5:F7)</f>
        <v>12840357.209999999</v>
      </c>
      <c r="G8" s="111">
        <f>+F8/E8</f>
        <v>0.35309769878276803</v>
      </c>
      <c r="H8" s="4"/>
      <c r="I8" s="4"/>
      <c r="J8" s="4"/>
      <c r="K8" s="4"/>
      <c r="L8" s="4"/>
      <c r="M8" s="4"/>
    </row>
    <row r="9" spans="1:13" ht="20.25" customHeight="1" x14ac:dyDescent="0.25">
      <c r="A9" s="148" t="s">
        <v>285</v>
      </c>
      <c r="B9" s="122"/>
      <c r="C9" s="2"/>
      <c r="D9" s="3"/>
      <c r="E9" s="3"/>
      <c r="F9" s="4"/>
      <c r="H9" s="4"/>
      <c r="I9" s="4"/>
      <c r="J9" s="4"/>
      <c r="K9" s="4"/>
      <c r="L9" s="4"/>
      <c r="M9" s="4"/>
    </row>
    <row r="10" spans="1:13" ht="40.5" customHeight="1" x14ac:dyDescent="0.25">
      <c r="A10" s="121"/>
      <c r="B10" s="122"/>
      <c r="C10" s="2"/>
      <c r="D10" s="7"/>
      <c r="E10" s="7"/>
      <c r="F10" s="7"/>
      <c r="G10" s="56"/>
      <c r="H10" s="4"/>
    </row>
    <row r="11" spans="1:13" x14ac:dyDescent="0.25">
      <c r="B11" s="38"/>
      <c r="C11" s="2"/>
      <c r="D11" s="3"/>
      <c r="E11" s="3"/>
      <c r="H11" s="4"/>
    </row>
    <row r="12" spans="1:13" x14ac:dyDescent="0.25">
      <c r="B12" s="38"/>
      <c r="C12" s="2"/>
      <c r="D12" s="3"/>
      <c r="E12" s="3"/>
      <c r="F12" s="34"/>
      <c r="H12" s="4"/>
    </row>
    <row r="13" spans="1:13" x14ac:dyDescent="0.25">
      <c r="B13" s="38"/>
      <c r="C13" s="2"/>
      <c r="D13" s="3"/>
      <c r="E13" s="3"/>
      <c r="H13" s="4"/>
    </row>
    <row r="14" spans="1:13" ht="15.75" customHeight="1" x14ac:dyDescent="0.25">
      <c r="B14" s="38"/>
      <c r="C14" s="2"/>
      <c r="D14" s="3"/>
      <c r="E14" s="3"/>
      <c r="H14" s="4"/>
    </row>
    <row r="15" spans="1:13" ht="15.75" customHeight="1" x14ac:dyDescent="0.25">
      <c r="B15" s="38"/>
      <c r="C15" s="2"/>
      <c r="D15" s="3"/>
      <c r="E15" s="3"/>
      <c r="H15" s="4"/>
    </row>
    <row r="16" spans="1:13" ht="15.75" customHeight="1" x14ac:dyDescent="0.25">
      <c r="B16" s="38"/>
      <c r="C16" s="2"/>
      <c r="D16" s="3"/>
      <c r="E16" s="3"/>
      <c r="H16" s="4"/>
    </row>
    <row r="17" spans="2:8" ht="15.75" customHeight="1" x14ac:dyDescent="0.25">
      <c r="B17" s="38"/>
      <c r="C17" s="2"/>
      <c r="D17" s="3"/>
      <c r="E17" s="3"/>
      <c r="H17" s="4"/>
    </row>
    <row r="18" spans="2:8" ht="15.75" customHeight="1" x14ac:dyDescent="0.25">
      <c r="B18" s="38"/>
      <c r="C18" s="2"/>
      <c r="D18" s="3"/>
      <c r="E18" s="3"/>
      <c r="H18" s="4"/>
    </row>
    <row r="19" spans="2:8" ht="15.75" customHeight="1" x14ac:dyDescent="0.25">
      <c r="B19" s="38"/>
      <c r="C19" s="2"/>
      <c r="D19" s="3"/>
      <c r="E19" s="3"/>
      <c r="H19" s="4"/>
    </row>
    <row r="20" spans="2:8" ht="15.75" customHeight="1" x14ac:dyDescent="0.25"/>
    <row r="21" spans="2:8" ht="15.75" customHeight="1" x14ac:dyDescent="0.25"/>
    <row r="22" spans="2:8" ht="15.75" customHeight="1" x14ac:dyDescent="0.25"/>
    <row r="23" spans="2:8" ht="15.75" customHeight="1" x14ac:dyDescent="0.25"/>
    <row r="24" spans="2:8" ht="15.75" customHeight="1" x14ac:dyDescent="0.25"/>
    <row r="25" spans="2:8" ht="15.75" customHeight="1" x14ac:dyDescent="0.25"/>
    <row r="26" spans="2:8" ht="15.75" customHeight="1" x14ac:dyDescent="0.25"/>
    <row r="27" spans="2:8" ht="15.75" customHeight="1" x14ac:dyDescent="0.25"/>
    <row r="28" spans="2:8" ht="15.75" customHeight="1" x14ac:dyDescent="0.25"/>
    <row r="29" spans="2:8" ht="15.75" customHeight="1" x14ac:dyDescent="0.25"/>
    <row r="30" spans="2:8" ht="15.75" customHeight="1" x14ac:dyDescent="0.25"/>
    <row r="31" spans="2:8" ht="15.75" customHeight="1" x14ac:dyDescent="0.25"/>
    <row r="32" spans="2: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</sheetData>
  <mergeCells count="9">
    <mergeCell ref="A1:G1"/>
    <mergeCell ref="A2:G2"/>
    <mergeCell ref="B8:C8"/>
    <mergeCell ref="F3:G3"/>
    <mergeCell ref="A5:A7"/>
    <mergeCell ref="A3:A4"/>
    <mergeCell ref="B3:B4"/>
    <mergeCell ref="C3:C4"/>
    <mergeCell ref="D3:E3"/>
  </mergeCells>
  <pageMargins left="0.7" right="0.7" top="0.75" bottom="0.75" header="0" footer="0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989"/>
  <sheetViews>
    <sheetView showGridLines="0" zoomScale="70" zoomScaleNormal="70" workbookViewId="0">
      <selection sqref="A1:G1"/>
    </sheetView>
  </sheetViews>
  <sheetFormatPr baseColWidth="10" defaultColWidth="14.42578125" defaultRowHeight="15" customHeight="1" x14ac:dyDescent="0.25"/>
  <cols>
    <col min="1" max="1" width="8.85546875" customWidth="1"/>
    <col min="2" max="2" width="30.5703125" customWidth="1"/>
    <col min="3" max="3" width="29.7109375" customWidth="1"/>
    <col min="4" max="5" width="16" customWidth="1"/>
    <col min="6" max="6" width="19" customWidth="1"/>
    <col min="7" max="7" width="12.140625" style="55" customWidth="1"/>
    <col min="8" max="14" width="10.7109375" customWidth="1"/>
  </cols>
  <sheetData>
    <row r="1" spans="1:7" ht="15.75" x14ac:dyDescent="0.25">
      <c r="A1" s="302" t="s">
        <v>268</v>
      </c>
      <c r="B1" s="302"/>
      <c r="C1" s="302"/>
      <c r="D1" s="302"/>
      <c r="E1" s="302"/>
      <c r="F1" s="302"/>
      <c r="G1" s="302"/>
    </row>
    <row r="2" spans="1:7" ht="18.75" customHeight="1" x14ac:dyDescent="0.25">
      <c r="A2" s="344" t="s">
        <v>284</v>
      </c>
      <c r="B2" s="344"/>
      <c r="C2" s="344"/>
      <c r="D2" s="344"/>
      <c r="E2" s="344"/>
      <c r="F2" s="344"/>
      <c r="G2" s="344"/>
    </row>
    <row r="3" spans="1:7" ht="15" customHeight="1" x14ac:dyDescent="0.25">
      <c r="A3" s="292" t="s">
        <v>0</v>
      </c>
      <c r="B3" s="298" t="s">
        <v>1</v>
      </c>
      <c r="C3" s="299" t="s">
        <v>2</v>
      </c>
      <c r="D3" s="300" t="s">
        <v>3</v>
      </c>
      <c r="E3" s="300"/>
      <c r="F3" s="300" t="s">
        <v>5</v>
      </c>
      <c r="G3" s="300"/>
    </row>
    <row r="4" spans="1:7" ht="35.25" customHeight="1" x14ac:dyDescent="0.25">
      <c r="A4" s="292"/>
      <c r="B4" s="298"/>
      <c r="C4" s="299"/>
      <c r="D4" s="118" t="s">
        <v>6</v>
      </c>
      <c r="E4" s="118" t="s">
        <v>7</v>
      </c>
      <c r="F4" s="118" t="s">
        <v>8</v>
      </c>
      <c r="G4" s="119" t="s">
        <v>9</v>
      </c>
    </row>
    <row r="5" spans="1:7" ht="31.5" customHeight="1" x14ac:dyDescent="0.25">
      <c r="A5" s="345" t="s">
        <v>24</v>
      </c>
      <c r="B5" s="120" t="s">
        <v>83</v>
      </c>
      <c r="C5" s="139" t="s">
        <v>84</v>
      </c>
      <c r="D5" s="127">
        <v>1752874</v>
      </c>
      <c r="E5" s="127">
        <v>1752874</v>
      </c>
      <c r="F5" s="127">
        <v>818689.65</v>
      </c>
      <c r="G5" s="129">
        <f>F5/E5</f>
        <v>0.46705561837302628</v>
      </c>
    </row>
    <row r="6" spans="1:7" ht="36.75" customHeight="1" x14ac:dyDescent="0.25">
      <c r="A6" s="346"/>
      <c r="B6" s="120" t="s">
        <v>87</v>
      </c>
      <c r="C6" s="139" t="s">
        <v>88</v>
      </c>
      <c r="D6" s="127">
        <v>789628</v>
      </c>
      <c r="E6" s="127">
        <v>789628</v>
      </c>
      <c r="F6" s="127">
        <v>274500</v>
      </c>
      <c r="G6" s="129">
        <f>F6/E6</f>
        <v>0.3476320495220534</v>
      </c>
    </row>
    <row r="7" spans="1:7" ht="25.5" customHeight="1" x14ac:dyDescent="0.25">
      <c r="A7" s="347"/>
      <c r="B7" s="293" t="s">
        <v>33</v>
      </c>
      <c r="C7" s="294"/>
      <c r="D7" s="115">
        <f>SUM(D5:D6)</f>
        <v>2542502</v>
      </c>
      <c r="E7" s="115">
        <f>SUM(E5:E6)</f>
        <v>2542502</v>
      </c>
      <c r="F7" s="115">
        <f>SUM(F5:F6)</f>
        <v>1093189.6499999999</v>
      </c>
      <c r="G7" s="116">
        <f>+F7/E7</f>
        <v>0.42996609245538447</v>
      </c>
    </row>
    <row r="8" spans="1:7" x14ac:dyDescent="0.25">
      <c r="A8" s="121" t="s">
        <v>285</v>
      </c>
      <c r="B8" s="122"/>
      <c r="C8" s="2"/>
      <c r="D8" s="11"/>
      <c r="E8" s="11"/>
      <c r="F8" s="11"/>
      <c r="G8" s="61"/>
    </row>
    <row r="9" spans="1:7" x14ac:dyDescent="0.25">
      <c r="B9" s="1"/>
      <c r="C9" s="2"/>
      <c r="D9" s="11"/>
      <c r="E9" s="11"/>
      <c r="F9" s="11"/>
      <c r="G9" s="61"/>
    </row>
    <row r="10" spans="1:7" x14ac:dyDescent="0.25">
      <c r="B10" s="1"/>
      <c r="C10" s="2"/>
      <c r="D10" s="11"/>
      <c r="E10" s="11"/>
      <c r="F10" s="11"/>
      <c r="G10" s="61"/>
    </row>
    <row r="11" spans="1:7" ht="15.75" customHeight="1" x14ac:dyDescent="0.25">
      <c r="B11" s="1"/>
      <c r="C11" s="2"/>
      <c r="D11" s="11"/>
      <c r="E11" s="11"/>
      <c r="F11" s="11"/>
      <c r="G11" s="61"/>
    </row>
    <row r="12" spans="1:7" ht="15.75" customHeight="1" x14ac:dyDescent="0.25"/>
    <row r="13" spans="1:7" ht="15.75" customHeight="1" x14ac:dyDescent="0.25"/>
    <row r="14" spans="1:7" ht="15.75" customHeight="1" x14ac:dyDescent="0.25"/>
    <row r="15" spans="1:7" ht="15.75" customHeight="1" x14ac:dyDescent="0.25"/>
    <row r="16" spans="1:7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</sheetData>
  <mergeCells count="9">
    <mergeCell ref="A1:G1"/>
    <mergeCell ref="A2:G2"/>
    <mergeCell ref="F3:G3"/>
    <mergeCell ref="A5:A7"/>
    <mergeCell ref="B7:C7"/>
    <mergeCell ref="B3:B4"/>
    <mergeCell ref="A3:A4"/>
    <mergeCell ref="C3:C4"/>
    <mergeCell ref="D3:E3"/>
  </mergeCells>
  <pageMargins left="0.7" right="0.7" top="0.75" bottom="0.75" header="0" footer="0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997"/>
  <sheetViews>
    <sheetView showGridLines="0" zoomScale="70" zoomScaleNormal="70" workbookViewId="0">
      <selection activeCell="F25" sqref="F25"/>
    </sheetView>
  </sheetViews>
  <sheetFormatPr baseColWidth="10" defaultColWidth="14.42578125" defaultRowHeight="15" customHeight="1" x14ac:dyDescent="0.25"/>
  <cols>
    <col min="1" max="1" width="10.7109375" customWidth="1"/>
    <col min="2" max="2" width="35.28515625" customWidth="1"/>
    <col min="3" max="3" width="35.7109375" customWidth="1"/>
    <col min="4" max="5" width="18.85546875" bestFit="1" customWidth="1"/>
    <col min="6" max="6" width="19.7109375" customWidth="1"/>
    <col min="7" max="7" width="15.5703125" style="5" customWidth="1"/>
    <col min="8" max="8" width="10.7109375" customWidth="1"/>
  </cols>
  <sheetData>
    <row r="1" spans="1:8" ht="15.75" x14ac:dyDescent="0.25">
      <c r="A1" s="302" t="s">
        <v>268</v>
      </c>
      <c r="B1" s="302"/>
      <c r="C1" s="302"/>
      <c r="D1" s="302"/>
      <c r="E1" s="302"/>
      <c r="F1" s="302"/>
      <c r="G1" s="302"/>
    </row>
    <row r="2" spans="1:8" ht="15.75" x14ac:dyDescent="0.25">
      <c r="A2" s="344" t="s">
        <v>284</v>
      </c>
      <c r="B2" s="344"/>
      <c r="C2" s="344"/>
      <c r="D2" s="344"/>
      <c r="E2" s="344"/>
      <c r="F2" s="344"/>
      <c r="G2" s="344"/>
    </row>
    <row r="3" spans="1:8" ht="15" customHeight="1" x14ac:dyDescent="0.25">
      <c r="A3" s="345" t="s">
        <v>0</v>
      </c>
      <c r="B3" s="352" t="s">
        <v>1</v>
      </c>
      <c r="C3" s="348" t="s">
        <v>2</v>
      </c>
      <c r="D3" s="350" t="s">
        <v>3</v>
      </c>
      <c r="E3" s="351"/>
      <c r="F3" s="350" t="s">
        <v>5</v>
      </c>
      <c r="G3" s="351"/>
    </row>
    <row r="4" spans="1:8" ht="35.25" customHeight="1" x14ac:dyDescent="0.25">
      <c r="A4" s="347"/>
      <c r="B4" s="353"/>
      <c r="C4" s="349"/>
      <c r="D4" s="184" t="s">
        <v>6</v>
      </c>
      <c r="E4" s="184" t="s">
        <v>7</v>
      </c>
      <c r="F4" s="184" t="s">
        <v>8</v>
      </c>
      <c r="G4" s="119" t="s">
        <v>9</v>
      </c>
    </row>
    <row r="5" spans="1:8" ht="27" customHeight="1" x14ac:dyDescent="0.25">
      <c r="A5" s="345" t="s">
        <v>25</v>
      </c>
      <c r="B5" s="147" t="s">
        <v>143</v>
      </c>
      <c r="C5" s="130" t="s">
        <v>85</v>
      </c>
      <c r="D5" s="127">
        <v>21531839</v>
      </c>
      <c r="E5" s="128">
        <v>11810851</v>
      </c>
      <c r="F5" s="127">
        <v>1788533.18</v>
      </c>
      <c r="G5" s="129">
        <f>F5/E5</f>
        <v>0.15143135579307537</v>
      </c>
    </row>
    <row r="6" spans="1:8" ht="38.25" customHeight="1" x14ac:dyDescent="0.25">
      <c r="A6" s="346"/>
      <c r="B6" s="126" t="s">
        <v>144</v>
      </c>
      <c r="C6" s="139" t="s">
        <v>241</v>
      </c>
      <c r="D6" s="178">
        <v>2099457</v>
      </c>
      <c r="E6" s="178">
        <v>2252602</v>
      </c>
      <c r="F6" s="178">
        <v>527894.74</v>
      </c>
      <c r="G6" s="179">
        <f>F6/E6</f>
        <v>0.23434887299221077</v>
      </c>
      <c r="H6" s="10"/>
    </row>
    <row r="7" spans="1:8" ht="50.25" customHeight="1" x14ac:dyDescent="0.25">
      <c r="A7" s="346"/>
      <c r="B7" s="147" t="s">
        <v>145</v>
      </c>
      <c r="C7" s="139" t="s">
        <v>146</v>
      </c>
      <c r="D7" s="180">
        <v>6761564</v>
      </c>
      <c r="E7" s="180">
        <v>3542198</v>
      </c>
      <c r="F7" s="127">
        <v>765098.72</v>
      </c>
      <c r="G7" s="181">
        <f>F7/E7</f>
        <v>0.21599546947968465</v>
      </c>
      <c r="H7" s="10"/>
    </row>
    <row r="8" spans="1:8" ht="51" customHeight="1" x14ac:dyDescent="0.25">
      <c r="A8" s="347"/>
      <c r="B8" s="147" t="s">
        <v>147</v>
      </c>
      <c r="C8" s="139" t="s">
        <v>86</v>
      </c>
      <c r="D8" s="180">
        <v>25453583</v>
      </c>
      <c r="E8" s="180">
        <v>26297794</v>
      </c>
      <c r="F8" s="127">
        <v>7539776.5199999996</v>
      </c>
      <c r="G8" s="182">
        <f>F8/E8</f>
        <v>0.28670756642173101</v>
      </c>
      <c r="H8" s="10"/>
    </row>
    <row r="9" spans="1:8" ht="14.25" customHeight="1" x14ac:dyDescent="0.25">
      <c r="A9" s="131"/>
      <c r="B9" s="293" t="s">
        <v>33</v>
      </c>
      <c r="C9" s="294"/>
      <c r="D9" s="110">
        <f>SUM(D5:D8)</f>
        <v>55846443</v>
      </c>
      <c r="E9" s="110">
        <f>SUM(E5:E8)</f>
        <v>43903445</v>
      </c>
      <c r="F9" s="110">
        <f>SUM(F5:F8)</f>
        <v>10621303.16</v>
      </c>
      <c r="G9" s="113">
        <f>+F9/E9</f>
        <v>0.24192413966603304</v>
      </c>
    </row>
    <row r="10" spans="1:8" x14ac:dyDescent="0.25">
      <c r="A10" s="121" t="s">
        <v>285</v>
      </c>
      <c r="B10" s="122"/>
      <c r="C10" s="2"/>
      <c r="D10" s="14"/>
      <c r="E10" s="14"/>
      <c r="F10" s="14"/>
      <c r="G10" s="57"/>
    </row>
    <row r="11" spans="1:8" x14ac:dyDescent="0.25">
      <c r="B11" s="1"/>
      <c r="C11" s="15"/>
      <c r="D11" s="12"/>
      <c r="E11" s="12"/>
      <c r="F11" s="12"/>
      <c r="G11" s="57"/>
    </row>
    <row r="12" spans="1:8" x14ac:dyDescent="0.25">
      <c r="B12" s="1"/>
      <c r="C12" s="15"/>
      <c r="D12" s="14"/>
      <c r="E12" s="14"/>
      <c r="F12" s="14"/>
      <c r="G12" s="57"/>
    </row>
    <row r="13" spans="1:8" x14ac:dyDescent="0.25">
      <c r="B13" s="1"/>
      <c r="C13" s="15"/>
      <c r="D13" s="12"/>
      <c r="E13" s="12"/>
      <c r="F13" s="12"/>
      <c r="G13" s="57"/>
      <c r="H13" s="33"/>
    </row>
    <row r="14" spans="1:8" ht="18.75" x14ac:dyDescent="0.3">
      <c r="B14" s="1"/>
      <c r="C14" s="15"/>
      <c r="D14" s="32"/>
      <c r="E14" s="32"/>
      <c r="F14" s="32"/>
      <c r="G14" s="57"/>
    </row>
    <row r="15" spans="1:8" ht="18.75" x14ac:dyDescent="0.3">
      <c r="B15" s="1"/>
      <c r="C15" s="2"/>
      <c r="D15" s="28"/>
      <c r="E15" s="28"/>
      <c r="F15" s="28"/>
      <c r="G15" s="57"/>
    </row>
    <row r="16" spans="1:8" ht="18.75" x14ac:dyDescent="0.3">
      <c r="B16" s="1"/>
      <c r="C16" s="2"/>
      <c r="D16" s="28"/>
      <c r="E16" s="28"/>
      <c r="F16" s="28"/>
      <c r="G16" s="57"/>
    </row>
    <row r="17" spans="2:7" ht="18.75" x14ac:dyDescent="0.3">
      <c r="B17" s="1"/>
      <c r="C17" s="2"/>
      <c r="D17" s="28"/>
      <c r="E17" s="28"/>
      <c r="F17" s="28"/>
      <c r="G17" s="57"/>
    </row>
    <row r="18" spans="2:7" ht="15.75" customHeight="1" x14ac:dyDescent="0.3">
      <c r="B18" s="1"/>
      <c r="C18" s="2"/>
      <c r="D18" s="28"/>
      <c r="E18" s="28"/>
      <c r="F18" s="28"/>
      <c r="G18" s="57"/>
    </row>
    <row r="19" spans="2:7" ht="15.75" customHeight="1" x14ac:dyDescent="0.3">
      <c r="D19" s="28"/>
      <c r="E19" s="28"/>
      <c r="F19" s="28"/>
    </row>
    <row r="20" spans="2:7" ht="15.75" customHeight="1" x14ac:dyDescent="0.3">
      <c r="D20" s="28"/>
      <c r="E20" s="28"/>
      <c r="F20" s="28"/>
    </row>
    <row r="21" spans="2:7" ht="15.75" customHeight="1" x14ac:dyDescent="0.3">
      <c r="D21" s="31"/>
      <c r="E21" s="31"/>
      <c r="F21" s="32"/>
    </row>
    <row r="22" spans="2:7" ht="15.75" customHeight="1" x14ac:dyDescent="0.3">
      <c r="D22" s="29"/>
      <c r="E22" s="29"/>
      <c r="F22" s="29"/>
    </row>
    <row r="23" spans="2:7" ht="15.75" customHeight="1" x14ac:dyDescent="0.3">
      <c r="D23" s="28"/>
      <c r="E23" s="28"/>
      <c r="F23" s="28"/>
    </row>
    <row r="24" spans="2:7" ht="15.75" customHeight="1" x14ac:dyDescent="0.3">
      <c r="D24" s="28"/>
      <c r="E24" s="28"/>
      <c r="F24" s="28"/>
    </row>
    <row r="25" spans="2:7" ht="15.75" customHeight="1" x14ac:dyDescent="0.3">
      <c r="D25" s="28"/>
      <c r="E25" s="28"/>
      <c r="F25" s="28"/>
    </row>
    <row r="26" spans="2:7" ht="15.75" customHeight="1" x14ac:dyDescent="0.3">
      <c r="D26" s="28"/>
      <c r="E26" s="28"/>
      <c r="F26" s="28"/>
    </row>
    <row r="27" spans="2:7" ht="15.75" customHeight="1" x14ac:dyDescent="0.3">
      <c r="D27" s="28"/>
      <c r="E27" s="28"/>
      <c r="F27" s="28"/>
    </row>
    <row r="28" spans="2:7" ht="15.75" customHeight="1" x14ac:dyDescent="0.3">
      <c r="D28" s="31"/>
      <c r="E28" s="31"/>
      <c r="F28" s="31"/>
    </row>
    <row r="29" spans="2:7" ht="15.75" customHeight="1" x14ac:dyDescent="0.3">
      <c r="D29" s="30"/>
      <c r="E29" s="30"/>
      <c r="F29" s="30"/>
    </row>
    <row r="30" spans="2:7" ht="15.75" customHeight="1" x14ac:dyDescent="0.3">
      <c r="D30" s="30"/>
      <c r="E30" s="30"/>
      <c r="F30" s="30"/>
    </row>
    <row r="31" spans="2:7" ht="15.75" customHeight="1" x14ac:dyDescent="0.25"/>
    <row r="32" spans="2:7" ht="15.75" customHeight="1" x14ac:dyDescent="0.25"/>
    <row r="33" spans="4:6" ht="15.75" customHeight="1" x14ac:dyDescent="0.25">
      <c r="D33" s="27"/>
      <c r="E33" s="27"/>
      <c r="F33" s="27"/>
    </row>
    <row r="34" spans="4:6" ht="15.75" customHeight="1" x14ac:dyDescent="0.25"/>
    <row r="35" spans="4:6" ht="15.75" customHeight="1" x14ac:dyDescent="0.25"/>
    <row r="36" spans="4:6" ht="15.75" customHeight="1" x14ac:dyDescent="0.25"/>
    <row r="37" spans="4:6" ht="15.75" customHeight="1" x14ac:dyDescent="0.25"/>
    <row r="38" spans="4:6" ht="15.75" customHeight="1" x14ac:dyDescent="0.25"/>
    <row r="39" spans="4:6" ht="15.75" customHeight="1" x14ac:dyDescent="0.25"/>
    <row r="40" spans="4:6" ht="15.75" customHeight="1" x14ac:dyDescent="0.25"/>
    <row r="41" spans="4:6" ht="15.75" customHeight="1" x14ac:dyDescent="0.25"/>
    <row r="42" spans="4:6" ht="15.75" customHeight="1" x14ac:dyDescent="0.25"/>
    <row r="43" spans="4:6" ht="15.75" customHeight="1" x14ac:dyDescent="0.25"/>
    <row r="44" spans="4:6" ht="15.75" customHeight="1" x14ac:dyDescent="0.25"/>
    <row r="45" spans="4:6" ht="15.75" customHeight="1" x14ac:dyDescent="0.25"/>
    <row r="46" spans="4:6" ht="15.75" customHeight="1" x14ac:dyDescent="0.25"/>
    <row r="47" spans="4:6" ht="15.75" customHeight="1" x14ac:dyDescent="0.25"/>
    <row r="48" spans="4: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9">
    <mergeCell ref="A1:G1"/>
    <mergeCell ref="A2:G2"/>
    <mergeCell ref="B9:C9"/>
    <mergeCell ref="C3:C4"/>
    <mergeCell ref="A3:A4"/>
    <mergeCell ref="F3:G3"/>
    <mergeCell ref="D3:E3"/>
    <mergeCell ref="B3:B4"/>
    <mergeCell ref="A5:A8"/>
  </mergeCells>
  <pageMargins left="0.7" right="0.7" top="0.75" bottom="0.75" header="0" footer="0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997"/>
  <sheetViews>
    <sheetView showGridLines="0" zoomScale="70" zoomScaleNormal="70" workbookViewId="0">
      <selection sqref="A1:G1"/>
    </sheetView>
  </sheetViews>
  <sheetFormatPr baseColWidth="10" defaultColWidth="14.42578125" defaultRowHeight="15" customHeight="1" x14ac:dyDescent="0.25"/>
  <cols>
    <col min="1" max="1" width="10.7109375" customWidth="1"/>
    <col min="2" max="2" width="34" customWidth="1"/>
    <col min="3" max="3" width="28.7109375" customWidth="1"/>
    <col min="4" max="4" width="21" customWidth="1"/>
    <col min="5" max="5" width="17.42578125" customWidth="1"/>
    <col min="6" max="6" width="21" customWidth="1"/>
    <col min="7" max="7" width="16.140625" style="55" customWidth="1"/>
    <col min="8" max="13" width="10.7109375" customWidth="1"/>
  </cols>
  <sheetData>
    <row r="1" spans="1:7" ht="15.75" x14ac:dyDescent="0.25">
      <c r="A1" s="302" t="s">
        <v>268</v>
      </c>
      <c r="B1" s="302"/>
      <c r="C1" s="302"/>
      <c r="D1" s="302"/>
      <c r="E1" s="302"/>
      <c r="F1" s="302"/>
      <c r="G1" s="302"/>
    </row>
    <row r="2" spans="1:7" ht="15.75" x14ac:dyDescent="0.25">
      <c r="A2" s="344" t="s">
        <v>284</v>
      </c>
      <c r="B2" s="344"/>
      <c r="C2" s="344"/>
      <c r="D2" s="344"/>
      <c r="E2" s="344"/>
      <c r="F2" s="344"/>
      <c r="G2" s="344"/>
    </row>
    <row r="3" spans="1:7" ht="15.75" x14ac:dyDescent="0.25">
      <c r="A3" s="345" t="s">
        <v>0</v>
      </c>
      <c r="B3" s="352" t="s">
        <v>1</v>
      </c>
      <c r="C3" s="348" t="s">
        <v>2</v>
      </c>
      <c r="D3" s="350" t="s">
        <v>3</v>
      </c>
      <c r="E3" s="351"/>
      <c r="F3" s="350" t="s">
        <v>5</v>
      </c>
      <c r="G3" s="351"/>
    </row>
    <row r="4" spans="1:7" ht="35.25" customHeight="1" x14ac:dyDescent="0.25">
      <c r="A4" s="347"/>
      <c r="B4" s="353"/>
      <c r="C4" s="349"/>
      <c r="D4" s="118" t="s">
        <v>6</v>
      </c>
      <c r="E4" s="118" t="s">
        <v>7</v>
      </c>
      <c r="F4" s="118" t="s">
        <v>8</v>
      </c>
      <c r="G4" s="119" t="s">
        <v>9</v>
      </c>
    </row>
    <row r="5" spans="1:7" ht="31.5" x14ac:dyDescent="0.25">
      <c r="A5" s="114" t="s">
        <v>26</v>
      </c>
      <c r="B5" s="125" t="s">
        <v>89</v>
      </c>
      <c r="C5" s="130" t="s">
        <v>90</v>
      </c>
      <c r="D5" s="127">
        <v>117536922</v>
      </c>
      <c r="E5" s="127">
        <v>87208390</v>
      </c>
      <c r="F5" s="128">
        <v>23351167.5</v>
      </c>
      <c r="G5" s="129">
        <f>F5/E5</f>
        <v>0.26776285515648207</v>
      </c>
    </row>
    <row r="6" spans="1:7" ht="26.25" customHeight="1" x14ac:dyDescent="0.25">
      <c r="A6" s="131"/>
      <c r="B6" s="293" t="s">
        <v>33</v>
      </c>
      <c r="C6" s="294"/>
      <c r="D6" s="112">
        <f t="shared" ref="D6:E6" si="0">D5</f>
        <v>117536922</v>
      </c>
      <c r="E6" s="112">
        <f t="shared" si="0"/>
        <v>87208390</v>
      </c>
      <c r="F6" s="140">
        <f>F5</f>
        <v>23351167.5</v>
      </c>
      <c r="G6" s="113">
        <f>F6/E6</f>
        <v>0.26776285515648207</v>
      </c>
    </row>
    <row r="7" spans="1:7" x14ac:dyDescent="0.25">
      <c r="A7" s="121" t="s">
        <v>285</v>
      </c>
      <c r="B7" s="122"/>
      <c r="C7" s="2"/>
      <c r="D7" s="11"/>
      <c r="E7" s="11"/>
      <c r="F7" s="11"/>
      <c r="G7" s="61"/>
    </row>
    <row r="8" spans="1:7" ht="15.75" x14ac:dyDescent="0.25">
      <c r="B8" s="1"/>
      <c r="C8" s="2"/>
      <c r="D8" s="16"/>
      <c r="E8" s="16"/>
      <c r="F8" s="16"/>
      <c r="G8" s="58"/>
    </row>
    <row r="9" spans="1:7" x14ac:dyDescent="0.25">
      <c r="B9" s="1"/>
      <c r="C9" s="2"/>
      <c r="D9" s="3"/>
      <c r="E9" s="3"/>
      <c r="F9" s="3"/>
      <c r="G9" s="57"/>
    </row>
    <row r="10" spans="1:7" x14ac:dyDescent="0.25">
      <c r="B10" s="1"/>
      <c r="C10" s="2"/>
      <c r="D10" s="3"/>
      <c r="E10" s="3"/>
      <c r="F10" s="3"/>
      <c r="G10" s="57"/>
    </row>
    <row r="11" spans="1:7" x14ac:dyDescent="0.25">
      <c r="B11" s="1"/>
      <c r="C11" s="2"/>
      <c r="D11" s="11"/>
      <c r="E11" s="11"/>
      <c r="F11" s="11"/>
      <c r="G11" s="61"/>
    </row>
    <row r="12" spans="1:7" x14ac:dyDescent="0.25">
      <c r="B12" s="1"/>
      <c r="C12" s="2"/>
      <c r="D12" s="11"/>
      <c r="E12" s="11"/>
      <c r="F12" s="11"/>
      <c r="G12" s="61"/>
    </row>
    <row r="13" spans="1:7" x14ac:dyDescent="0.25">
      <c r="B13" s="1"/>
      <c r="C13" s="2"/>
      <c r="D13" s="11"/>
      <c r="E13" s="11"/>
      <c r="F13" s="11"/>
      <c r="G13" s="61"/>
    </row>
    <row r="14" spans="1:7" x14ac:dyDescent="0.25">
      <c r="B14" s="1"/>
      <c r="C14" s="2"/>
      <c r="D14" s="11"/>
      <c r="E14" s="11"/>
      <c r="F14" s="11"/>
      <c r="G14" s="61"/>
    </row>
    <row r="15" spans="1:7" x14ac:dyDescent="0.25">
      <c r="B15" s="1"/>
      <c r="C15" s="2"/>
      <c r="D15" s="11"/>
      <c r="E15" s="11"/>
      <c r="F15" s="11"/>
      <c r="G15" s="61"/>
    </row>
    <row r="16" spans="1:7" x14ac:dyDescent="0.25">
      <c r="B16" s="1"/>
      <c r="C16" s="2"/>
      <c r="D16" s="11"/>
      <c r="E16" s="11"/>
      <c r="F16" s="11"/>
      <c r="G16" s="61"/>
    </row>
    <row r="17" spans="2:7" x14ac:dyDescent="0.25">
      <c r="B17" s="1"/>
      <c r="C17" s="2"/>
      <c r="D17" s="11"/>
      <c r="E17" s="11"/>
      <c r="F17" s="11"/>
      <c r="G17" s="61"/>
    </row>
    <row r="18" spans="2:7" ht="15.75" customHeight="1" x14ac:dyDescent="0.25">
      <c r="B18" s="1"/>
      <c r="C18" s="2"/>
      <c r="D18" s="11"/>
      <c r="E18" s="11"/>
      <c r="F18" s="11"/>
      <c r="G18" s="61"/>
    </row>
    <row r="19" spans="2:7" ht="15.75" customHeight="1" x14ac:dyDescent="0.25"/>
    <row r="20" spans="2:7" ht="15.75" customHeight="1" x14ac:dyDescent="0.25"/>
    <row r="21" spans="2:7" ht="15.75" customHeight="1" x14ac:dyDescent="0.25"/>
    <row r="22" spans="2:7" ht="15.75" customHeight="1" x14ac:dyDescent="0.25"/>
    <row r="23" spans="2:7" ht="15.75" customHeight="1" x14ac:dyDescent="0.25"/>
    <row r="24" spans="2:7" ht="15.75" customHeight="1" x14ac:dyDescent="0.25"/>
    <row r="25" spans="2:7" ht="15.75" customHeight="1" x14ac:dyDescent="0.25"/>
    <row r="26" spans="2:7" ht="15.75" customHeight="1" x14ac:dyDescent="0.25"/>
    <row r="27" spans="2:7" ht="15.75" customHeight="1" x14ac:dyDescent="0.25"/>
    <row r="28" spans="2:7" ht="15.75" customHeight="1" x14ac:dyDescent="0.25"/>
    <row r="29" spans="2:7" ht="15.75" customHeight="1" x14ac:dyDescent="0.25"/>
    <row r="30" spans="2:7" ht="15.75" customHeight="1" x14ac:dyDescent="0.25"/>
    <row r="31" spans="2:7" ht="15.75" customHeight="1" x14ac:dyDescent="0.25"/>
    <row r="32" spans="2:7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8">
    <mergeCell ref="B6:C6"/>
    <mergeCell ref="A1:G1"/>
    <mergeCell ref="A2:G2"/>
    <mergeCell ref="D3:E3"/>
    <mergeCell ref="F3:G3"/>
    <mergeCell ref="C3:C4"/>
    <mergeCell ref="B3:B4"/>
    <mergeCell ref="A3:A4"/>
  </mergeCells>
  <pageMargins left="0.7" right="0.7" top="0.75" bottom="0.75" header="0" footer="0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975"/>
  <sheetViews>
    <sheetView showGridLines="0" zoomScale="70" zoomScaleNormal="70" workbookViewId="0">
      <selection sqref="A1:G1"/>
    </sheetView>
  </sheetViews>
  <sheetFormatPr baseColWidth="10" defaultColWidth="14.42578125" defaultRowHeight="15" customHeight="1" x14ac:dyDescent="0.25"/>
  <cols>
    <col min="1" max="1" width="10.7109375" customWidth="1"/>
    <col min="2" max="2" width="32.42578125" customWidth="1"/>
    <col min="3" max="3" width="35.7109375" customWidth="1"/>
    <col min="4" max="4" width="22.7109375" customWidth="1"/>
    <col min="5" max="5" width="22.5703125" customWidth="1"/>
    <col min="6" max="6" width="21.42578125" customWidth="1"/>
    <col min="7" max="7" width="13.7109375" style="55" customWidth="1"/>
    <col min="8" max="14" width="10.7109375" customWidth="1"/>
  </cols>
  <sheetData>
    <row r="1" spans="1:14" ht="15.75" x14ac:dyDescent="0.25">
      <c r="A1" s="302" t="s">
        <v>268</v>
      </c>
      <c r="B1" s="302"/>
      <c r="C1" s="302"/>
      <c r="D1" s="302"/>
      <c r="E1" s="302"/>
      <c r="F1" s="302"/>
      <c r="G1" s="302"/>
    </row>
    <row r="2" spans="1:14" ht="15.75" x14ac:dyDescent="0.25">
      <c r="A2" s="344" t="s">
        <v>284</v>
      </c>
      <c r="B2" s="344"/>
      <c r="C2" s="344"/>
      <c r="D2" s="344"/>
      <c r="E2" s="344"/>
      <c r="F2" s="344"/>
      <c r="G2" s="344"/>
    </row>
    <row r="3" spans="1:14" ht="15.75" x14ac:dyDescent="0.25">
      <c r="A3" s="292" t="s">
        <v>0</v>
      </c>
      <c r="B3" s="298" t="s">
        <v>1</v>
      </c>
      <c r="C3" s="299" t="s">
        <v>2</v>
      </c>
      <c r="D3" s="300" t="s">
        <v>3</v>
      </c>
      <c r="E3" s="300"/>
      <c r="F3" s="300" t="s">
        <v>5</v>
      </c>
      <c r="G3" s="300"/>
    </row>
    <row r="4" spans="1:14" ht="35.25" customHeight="1" x14ac:dyDescent="0.25">
      <c r="A4" s="297"/>
      <c r="B4" s="298"/>
      <c r="C4" s="297"/>
      <c r="D4" s="118" t="s">
        <v>6</v>
      </c>
      <c r="E4" s="118" t="s">
        <v>7</v>
      </c>
      <c r="F4" s="118" t="s">
        <v>8</v>
      </c>
      <c r="G4" s="119" t="s">
        <v>9</v>
      </c>
    </row>
    <row r="5" spans="1:14" ht="34.5" customHeight="1" x14ac:dyDescent="0.25">
      <c r="A5" s="292" t="s">
        <v>27</v>
      </c>
      <c r="B5" s="125" t="s">
        <v>91</v>
      </c>
      <c r="C5" s="126" t="s">
        <v>92</v>
      </c>
      <c r="D5" s="127">
        <v>13725108</v>
      </c>
      <c r="E5" s="128">
        <v>13161644</v>
      </c>
      <c r="F5" s="127">
        <v>4169541.68</v>
      </c>
      <c r="G5" s="129">
        <f t="shared" ref="G5:G11" si="0">F5/E5</f>
        <v>0.31679489887433515</v>
      </c>
    </row>
    <row r="6" spans="1:14" ht="30" customHeight="1" x14ac:dyDescent="0.25">
      <c r="A6" s="292"/>
      <c r="B6" s="125" t="s">
        <v>93</v>
      </c>
      <c r="C6" s="139" t="s">
        <v>94</v>
      </c>
      <c r="D6" s="127">
        <v>5096510</v>
      </c>
      <c r="E6" s="128">
        <v>5994870</v>
      </c>
      <c r="F6" s="127">
        <v>2220703.77</v>
      </c>
      <c r="G6" s="129">
        <f t="shared" si="0"/>
        <v>0.37043401608375159</v>
      </c>
    </row>
    <row r="7" spans="1:14" ht="47.25" x14ac:dyDescent="0.25">
      <c r="A7" s="292"/>
      <c r="B7" s="125" t="s">
        <v>95</v>
      </c>
      <c r="C7" s="139" t="s">
        <v>96</v>
      </c>
      <c r="D7" s="127">
        <v>8084008</v>
      </c>
      <c r="E7" s="128">
        <v>7734839</v>
      </c>
      <c r="F7" s="127">
        <v>3353856.37</v>
      </c>
      <c r="G7" s="129">
        <f t="shared" si="0"/>
        <v>0.43360390177481395</v>
      </c>
    </row>
    <row r="8" spans="1:14" ht="31.5" x14ac:dyDescent="0.25">
      <c r="A8" s="292"/>
      <c r="B8" s="125" t="s">
        <v>97</v>
      </c>
      <c r="C8" s="139" t="s">
        <v>98</v>
      </c>
      <c r="D8" s="127">
        <v>1982094</v>
      </c>
      <c r="E8" s="128">
        <v>1983312</v>
      </c>
      <c r="F8" s="127">
        <v>840543.55</v>
      </c>
      <c r="G8" s="129">
        <f t="shared" si="0"/>
        <v>0.42380802919560817</v>
      </c>
    </row>
    <row r="9" spans="1:14" ht="47.25" x14ac:dyDescent="0.25">
      <c r="A9" s="292"/>
      <c r="B9" s="125" t="s">
        <v>101</v>
      </c>
      <c r="C9" s="139" t="s">
        <v>102</v>
      </c>
      <c r="D9" s="127">
        <v>18502040</v>
      </c>
      <c r="E9" s="128">
        <v>18658935</v>
      </c>
      <c r="F9" s="127">
        <v>4625488.18</v>
      </c>
      <c r="G9" s="129">
        <f t="shared" si="0"/>
        <v>0.24789668756550146</v>
      </c>
      <c r="H9" s="2"/>
      <c r="I9" s="2"/>
      <c r="J9" s="2"/>
      <c r="K9" s="2"/>
      <c r="L9" s="2"/>
      <c r="M9" s="2"/>
      <c r="N9" s="2"/>
    </row>
    <row r="10" spans="1:14" ht="47.25" x14ac:dyDescent="0.25">
      <c r="A10" s="292"/>
      <c r="B10" s="125" t="s">
        <v>105</v>
      </c>
      <c r="C10" s="139" t="s">
        <v>106</v>
      </c>
      <c r="D10" s="127">
        <v>2636620</v>
      </c>
      <c r="E10" s="128">
        <v>2564700</v>
      </c>
      <c r="F10" s="127">
        <v>818063.05</v>
      </c>
      <c r="G10" s="129">
        <f t="shared" si="0"/>
        <v>0.31897026942722345</v>
      </c>
    </row>
    <row r="11" spans="1:14" ht="31.5" customHeight="1" x14ac:dyDescent="0.25">
      <c r="A11" s="292"/>
      <c r="B11" s="125" t="s">
        <v>107</v>
      </c>
      <c r="C11" s="139" t="s">
        <v>108</v>
      </c>
      <c r="D11" s="127">
        <v>194620</v>
      </c>
      <c r="E11" s="128">
        <v>122700</v>
      </c>
      <c r="F11" s="127">
        <v>60000</v>
      </c>
      <c r="G11" s="129">
        <f t="shared" si="0"/>
        <v>0.48899755501222492</v>
      </c>
    </row>
    <row r="12" spans="1:14" ht="20.25" customHeight="1" x14ac:dyDescent="0.25">
      <c r="A12" s="131"/>
      <c r="B12" s="293" t="s">
        <v>33</v>
      </c>
      <c r="C12" s="294"/>
      <c r="D12" s="112">
        <f>SUM(D5:D11)</f>
        <v>50221000</v>
      </c>
      <c r="E12" s="112">
        <f>SUM(E5:E11)</f>
        <v>50221000</v>
      </c>
      <c r="F12" s="112">
        <f>SUM(F5:F11)</f>
        <v>16088196.600000001</v>
      </c>
      <c r="G12" s="113">
        <f>+F12/E12</f>
        <v>0.32034799386710744</v>
      </c>
    </row>
    <row r="13" spans="1:14" ht="13.5" customHeight="1" x14ac:dyDescent="0.25">
      <c r="A13" s="121" t="s">
        <v>285</v>
      </c>
      <c r="B13" s="122"/>
      <c r="C13" s="2"/>
      <c r="D13" s="11"/>
      <c r="E13" s="11"/>
      <c r="F13" s="11"/>
      <c r="G13" s="61"/>
    </row>
    <row r="14" spans="1:14" ht="33.75" customHeight="1" x14ac:dyDescent="0.25">
      <c r="B14" s="1"/>
      <c r="C14" s="2"/>
      <c r="D14" s="7"/>
      <c r="E14" s="7"/>
      <c r="F14" s="7"/>
      <c r="G14" s="56"/>
    </row>
    <row r="15" spans="1:14" ht="15.75" customHeight="1" x14ac:dyDescent="0.25">
      <c r="B15" s="1"/>
      <c r="C15" s="2"/>
      <c r="D15" s="11"/>
      <c r="E15" s="11"/>
      <c r="F15" s="11"/>
      <c r="G15" s="61"/>
    </row>
    <row r="16" spans="1:14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</sheetData>
  <mergeCells count="9">
    <mergeCell ref="A5:A11"/>
    <mergeCell ref="B12:C12"/>
    <mergeCell ref="C3:C4"/>
    <mergeCell ref="A3:A4"/>
    <mergeCell ref="A1:G1"/>
    <mergeCell ref="A2:G2"/>
    <mergeCell ref="B3:B4"/>
    <mergeCell ref="D3:E3"/>
    <mergeCell ref="F3:G3"/>
  </mergeCells>
  <pageMargins left="0.7" right="0.7" top="0.75" bottom="0.75" header="0" footer="0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4E79"/>
  </sheetPr>
  <dimension ref="A1:R990"/>
  <sheetViews>
    <sheetView showGridLines="0" topLeftCell="B1" zoomScale="70" zoomScaleNormal="70" workbookViewId="0">
      <selection activeCell="B1" sqref="B1:H1"/>
    </sheetView>
  </sheetViews>
  <sheetFormatPr baseColWidth="10" defaultColWidth="14.42578125" defaultRowHeight="15" customHeight="1" x14ac:dyDescent="0.25"/>
  <cols>
    <col min="1" max="1" width="10.7109375" customWidth="1"/>
    <col min="2" max="2" width="12.42578125" customWidth="1"/>
    <col min="3" max="3" width="36.5703125" customWidth="1"/>
    <col min="4" max="4" width="37.42578125" customWidth="1"/>
    <col min="5" max="5" width="19.140625" customWidth="1"/>
    <col min="6" max="6" width="18.5703125" customWidth="1"/>
    <col min="7" max="7" width="21.140625" customWidth="1"/>
    <col min="8" max="8" width="12.7109375" style="55" customWidth="1"/>
    <col min="9" max="18" width="10.7109375" customWidth="1"/>
  </cols>
  <sheetData>
    <row r="1" spans="1:18" ht="15.75" x14ac:dyDescent="0.25">
      <c r="B1" s="302" t="s">
        <v>268</v>
      </c>
      <c r="C1" s="302"/>
      <c r="D1" s="302"/>
      <c r="E1" s="302"/>
      <c r="F1" s="302"/>
      <c r="G1" s="302"/>
      <c r="H1" s="302"/>
    </row>
    <row r="2" spans="1:18" ht="15.75" x14ac:dyDescent="0.25">
      <c r="B2" s="344" t="s">
        <v>284</v>
      </c>
      <c r="C2" s="344"/>
      <c r="D2" s="344"/>
      <c r="E2" s="344"/>
      <c r="F2" s="344"/>
      <c r="G2" s="344"/>
      <c r="H2" s="344"/>
    </row>
    <row r="3" spans="1:18" ht="20.25" customHeight="1" x14ac:dyDescent="0.25">
      <c r="B3" s="345" t="s">
        <v>0</v>
      </c>
      <c r="C3" s="355" t="s">
        <v>1</v>
      </c>
      <c r="D3" s="348" t="s">
        <v>2</v>
      </c>
      <c r="E3" s="350" t="s">
        <v>3</v>
      </c>
      <c r="F3" s="351"/>
      <c r="G3" s="350" t="s">
        <v>5</v>
      </c>
      <c r="H3" s="351"/>
    </row>
    <row r="4" spans="1:18" ht="38.25" customHeight="1" x14ac:dyDescent="0.25">
      <c r="B4" s="347"/>
      <c r="C4" s="356"/>
      <c r="D4" s="349"/>
      <c r="E4" s="118" t="s">
        <v>6</v>
      </c>
      <c r="F4" s="118" t="s">
        <v>7</v>
      </c>
      <c r="G4" s="118" t="s">
        <v>8</v>
      </c>
      <c r="H4" s="119" t="s">
        <v>9</v>
      </c>
    </row>
    <row r="5" spans="1:18" ht="38.25" customHeight="1" x14ac:dyDescent="0.25">
      <c r="A5" s="2"/>
      <c r="B5" s="345" t="s">
        <v>28</v>
      </c>
      <c r="C5" s="125" t="s">
        <v>99</v>
      </c>
      <c r="D5" s="130" t="s">
        <v>100</v>
      </c>
      <c r="E5" s="127">
        <v>7409102</v>
      </c>
      <c r="F5" s="134">
        <v>7409102</v>
      </c>
      <c r="G5" s="127">
        <v>14040</v>
      </c>
      <c r="H5" s="129">
        <f>G5/F5</f>
        <v>1.8949664885164221E-3</v>
      </c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38.25" customHeight="1" x14ac:dyDescent="0.25">
      <c r="B6" s="346"/>
      <c r="C6" s="125" t="s">
        <v>103</v>
      </c>
      <c r="D6" s="130" t="s">
        <v>104</v>
      </c>
      <c r="E6" s="127">
        <v>1206174</v>
      </c>
      <c r="F6" s="134">
        <v>1206174</v>
      </c>
      <c r="G6" s="127">
        <v>0</v>
      </c>
      <c r="H6" s="129">
        <f>G6/F6</f>
        <v>0</v>
      </c>
    </row>
    <row r="7" spans="1:18" ht="38.25" customHeight="1" x14ac:dyDescent="0.25">
      <c r="B7" s="347"/>
      <c r="C7" s="135" t="s">
        <v>109</v>
      </c>
      <c r="D7" s="136" t="s">
        <v>110</v>
      </c>
      <c r="E7" s="134">
        <v>4006297</v>
      </c>
      <c r="F7" s="134">
        <v>4006297</v>
      </c>
      <c r="G7" s="134">
        <v>2277.16</v>
      </c>
      <c r="H7" s="137">
        <f>G7/F7</f>
        <v>5.683952038503386E-4</v>
      </c>
    </row>
    <row r="8" spans="1:18" ht="18.75" customHeight="1" x14ac:dyDescent="0.25">
      <c r="B8" s="185"/>
      <c r="C8" s="293" t="s">
        <v>33</v>
      </c>
      <c r="D8" s="294"/>
      <c r="E8" s="138">
        <f>SUM(E5:E7)</f>
        <v>12621573</v>
      </c>
      <c r="F8" s="138">
        <f t="shared" ref="F8:G8" si="0">SUM(F5:F7)</f>
        <v>12621573</v>
      </c>
      <c r="G8" s="138">
        <f t="shared" si="0"/>
        <v>16317.16</v>
      </c>
      <c r="H8" s="113">
        <f>G8/F8</f>
        <v>1.2927992414257716E-3</v>
      </c>
    </row>
    <row r="9" spans="1:18" ht="18.75" customHeight="1" x14ac:dyDescent="0.25">
      <c r="B9" s="354" t="s">
        <v>285</v>
      </c>
      <c r="C9" s="354"/>
      <c r="D9" s="354"/>
      <c r="E9" s="17"/>
      <c r="F9" s="17"/>
      <c r="G9" s="18"/>
      <c r="H9" s="57"/>
    </row>
    <row r="10" spans="1:18" ht="15.75" x14ac:dyDescent="0.25">
      <c r="C10" s="1"/>
      <c r="D10" s="2"/>
      <c r="E10" s="19"/>
      <c r="F10" s="19"/>
      <c r="G10" s="19"/>
      <c r="H10" s="62"/>
    </row>
    <row r="11" spans="1:18" ht="15.75" customHeight="1" x14ac:dyDescent="0.25">
      <c r="C11" s="1"/>
      <c r="D11" s="2"/>
      <c r="E11" s="11"/>
      <c r="F11" s="11"/>
      <c r="H11" s="61"/>
    </row>
    <row r="12" spans="1:18" ht="15.75" customHeight="1" x14ac:dyDescent="0.25"/>
    <row r="13" spans="1:18" ht="15.75" customHeight="1" x14ac:dyDescent="0.25"/>
    <row r="14" spans="1:18" ht="15.75" customHeight="1" x14ac:dyDescent="0.25"/>
    <row r="15" spans="1:18" ht="15.75" customHeight="1" x14ac:dyDescent="0.25"/>
    <row r="16" spans="1:1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</sheetData>
  <mergeCells count="10">
    <mergeCell ref="B5:B7"/>
    <mergeCell ref="B9:D9"/>
    <mergeCell ref="B1:H1"/>
    <mergeCell ref="B2:H2"/>
    <mergeCell ref="D3:D4"/>
    <mergeCell ref="G3:H3"/>
    <mergeCell ref="E3:F3"/>
    <mergeCell ref="B3:B4"/>
    <mergeCell ref="C3:C4"/>
    <mergeCell ref="C8:D8"/>
  </mergeCells>
  <pageMargins left="0.7" right="0.7" top="0.75" bottom="0.75" header="0" footer="0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4E79"/>
  </sheetPr>
  <dimension ref="A1:G952"/>
  <sheetViews>
    <sheetView showGridLines="0" zoomScale="70" zoomScaleNormal="70" workbookViewId="0">
      <selection sqref="A1:G1"/>
    </sheetView>
  </sheetViews>
  <sheetFormatPr baseColWidth="10" defaultColWidth="14.42578125" defaultRowHeight="15" customHeight="1" x14ac:dyDescent="0.25"/>
  <cols>
    <col min="1" max="1" width="10.85546875" customWidth="1"/>
    <col min="2" max="2" width="28.42578125" customWidth="1"/>
    <col min="3" max="3" width="43.7109375" customWidth="1"/>
    <col min="4" max="4" width="23.42578125" customWidth="1"/>
    <col min="5" max="5" width="23.140625" customWidth="1"/>
    <col min="6" max="6" width="22.140625" customWidth="1"/>
    <col min="7" max="7" width="16" style="55" customWidth="1"/>
    <col min="8" max="10" width="10.7109375" customWidth="1"/>
  </cols>
  <sheetData>
    <row r="1" spans="1:7" ht="15.75" x14ac:dyDescent="0.25">
      <c r="A1" s="302" t="s">
        <v>268</v>
      </c>
      <c r="B1" s="302"/>
      <c r="C1" s="302"/>
      <c r="D1" s="302"/>
      <c r="E1" s="302"/>
      <c r="F1" s="302"/>
      <c r="G1" s="302"/>
    </row>
    <row r="2" spans="1:7" ht="15.75" x14ac:dyDescent="0.25">
      <c r="A2" s="344" t="s">
        <v>284</v>
      </c>
      <c r="B2" s="344"/>
      <c r="C2" s="344"/>
      <c r="D2" s="344"/>
      <c r="E2" s="344"/>
      <c r="F2" s="344"/>
      <c r="G2" s="344"/>
    </row>
    <row r="3" spans="1:7" ht="21" customHeight="1" x14ac:dyDescent="0.25">
      <c r="A3" s="292" t="s">
        <v>0</v>
      </c>
      <c r="B3" s="357" t="s">
        <v>1</v>
      </c>
      <c r="C3" s="299" t="s">
        <v>2</v>
      </c>
      <c r="D3" s="300" t="s">
        <v>3</v>
      </c>
      <c r="E3" s="297"/>
      <c r="F3" s="300" t="s">
        <v>5</v>
      </c>
      <c r="G3" s="297"/>
    </row>
    <row r="4" spans="1:7" ht="30" customHeight="1" x14ac:dyDescent="0.25">
      <c r="A4" s="297"/>
      <c r="B4" s="297"/>
      <c r="C4" s="297"/>
      <c r="D4" s="118" t="s">
        <v>6</v>
      </c>
      <c r="E4" s="118" t="s">
        <v>7</v>
      </c>
      <c r="F4" s="118" t="s">
        <v>8</v>
      </c>
      <c r="G4" s="119" t="s">
        <v>9</v>
      </c>
    </row>
    <row r="5" spans="1:7" ht="18" customHeight="1" x14ac:dyDescent="0.25">
      <c r="A5" s="114"/>
      <c r="B5" s="125" t="s">
        <v>269</v>
      </c>
      <c r="C5" s="126" t="s">
        <v>270</v>
      </c>
      <c r="D5" s="128">
        <v>21913327</v>
      </c>
      <c r="E5" s="128">
        <v>81056480</v>
      </c>
      <c r="F5" s="128">
        <v>16925727.82</v>
      </c>
      <c r="G5" s="129">
        <f>+F5/E5</f>
        <v>0.20881400006513975</v>
      </c>
    </row>
    <row r="6" spans="1:7" ht="20.25" customHeight="1" x14ac:dyDescent="0.25">
      <c r="A6" s="114" t="s">
        <v>29</v>
      </c>
      <c r="B6" s="125" t="s">
        <v>135</v>
      </c>
      <c r="C6" s="126" t="s">
        <v>111</v>
      </c>
      <c r="D6" s="128">
        <v>11210320</v>
      </c>
      <c r="E6" s="128">
        <v>71064621</v>
      </c>
      <c r="F6" s="128">
        <v>5356995.05</v>
      </c>
      <c r="G6" s="129">
        <f>F6/E6</f>
        <v>7.5382025185218388E-2</v>
      </c>
    </row>
    <row r="7" spans="1:7" ht="24.75" customHeight="1" x14ac:dyDescent="0.25">
      <c r="A7" s="103"/>
      <c r="B7" s="293" t="s">
        <v>33</v>
      </c>
      <c r="C7" s="294"/>
      <c r="D7" s="112">
        <f>SUM(D5:D6)</f>
        <v>33123647</v>
      </c>
      <c r="E7" s="112">
        <f>SUM(E5:E6)</f>
        <v>152121101</v>
      </c>
      <c r="F7" s="112">
        <f>SUM(F5:F6)</f>
        <v>22282722.870000001</v>
      </c>
      <c r="G7" s="113">
        <f>+F7/E7</f>
        <v>0.14648015773958933</v>
      </c>
    </row>
    <row r="8" spans="1:7" ht="15.75" customHeight="1" x14ac:dyDescent="0.25">
      <c r="A8" s="121" t="s">
        <v>285</v>
      </c>
      <c r="B8" s="122"/>
      <c r="C8" s="2"/>
      <c r="D8" s="11"/>
      <c r="E8" s="11"/>
      <c r="F8" s="20"/>
      <c r="G8" s="61"/>
    </row>
    <row r="9" spans="1:7" ht="15.75" customHeight="1" x14ac:dyDescent="0.25">
      <c r="B9" s="1"/>
      <c r="C9" s="2"/>
      <c r="D9" s="11"/>
      <c r="E9" s="11"/>
      <c r="F9" s="20"/>
      <c r="G9" s="61"/>
    </row>
    <row r="10" spans="1:7" ht="15.75" customHeight="1" x14ac:dyDescent="0.25">
      <c r="B10" s="1"/>
      <c r="C10" s="2"/>
      <c r="D10" s="11"/>
      <c r="E10" s="11"/>
      <c r="F10" s="20"/>
      <c r="G10" s="61"/>
    </row>
    <row r="11" spans="1:7" ht="15.75" customHeight="1" x14ac:dyDescent="0.25">
      <c r="B11" s="1"/>
      <c r="C11" s="2"/>
      <c r="D11" s="19"/>
      <c r="E11" s="19"/>
      <c r="F11" s="19"/>
      <c r="G11" s="62"/>
    </row>
    <row r="12" spans="1:7" ht="15.75" customHeight="1" x14ac:dyDescent="0.25">
      <c r="B12" s="1"/>
      <c r="C12" s="2"/>
      <c r="D12" s="11"/>
      <c r="E12" s="11"/>
      <c r="G12" s="61"/>
    </row>
    <row r="13" spans="1:7" ht="15.75" customHeight="1" x14ac:dyDescent="0.25"/>
    <row r="14" spans="1:7" ht="15.75" customHeight="1" x14ac:dyDescent="0.25"/>
    <row r="15" spans="1:7" ht="15.75" customHeight="1" x14ac:dyDescent="0.25"/>
    <row r="16" spans="1:7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</sheetData>
  <mergeCells count="8">
    <mergeCell ref="B7:C7"/>
    <mergeCell ref="A1:G1"/>
    <mergeCell ref="A2:G2"/>
    <mergeCell ref="F3:G3"/>
    <mergeCell ref="A3:A4"/>
    <mergeCell ref="B3:B4"/>
    <mergeCell ref="D3:E3"/>
    <mergeCell ref="C3:C4"/>
  </mergeCells>
  <pageMargins left="0.7" right="0.7" top="0.75" bottom="0.75" header="0" footer="0"/>
  <pageSetup orientation="portrait"/>
  <ignoredErrors>
    <ignoredError sqref="G5:G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A1:I997"/>
  <sheetViews>
    <sheetView showGridLines="0" zoomScale="70" zoomScaleNormal="70" workbookViewId="0">
      <selection activeCell="F6" sqref="F6"/>
    </sheetView>
  </sheetViews>
  <sheetFormatPr baseColWidth="10" defaultColWidth="14.42578125" defaultRowHeight="15" customHeight="1" x14ac:dyDescent="0.25"/>
  <cols>
    <col min="1" max="1" width="10.7109375" customWidth="1"/>
    <col min="2" max="2" width="30.140625" customWidth="1"/>
    <col min="3" max="3" width="48.7109375" customWidth="1"/>
    <col min="4" max="4" width="20.140625" customWidth="1"/>
    <col min="5" max="5" width="20.5703125" customWidth="1"/>
    <col min="6" max="6" width="22.140625" customWidth="1"/>
    <col min="7" max="7" width="12.85546875" style="55" customWidth="1"/>
    <col min="8" max="8" width="15.28515625" customWidth="1"/>
    <col min="9" max="17" width="10.7109375" customWidth="1"/>
  </cols>
  <sheetData>
    <row r="1" spans="1:9" s="102" customFormat="1" ht="15" customHeight="1" x14ac:dyDescent="0.25">
      <c r="A1" s="286" t="s">
        <v>268</v>
      </c>
      <c r="B1" s="286"/>
      <c r="C1" s="286"/>
      <c r="D1" s="286"/>
      <c r="E1" s="286"/>
      <c r="F1" s="286"/>
      <c r="G1" s="286"/>
    </row>
    <row r="2" spans="1:9" s="102" customFormat="1" ht="15" customHeight="1" x14ac:dyDescent="0.25">
      <c r="A2" s="287" t="s">
        <v>284</v>
      </c>
      <c r="B2" s="287"/>
      <c r="C2" s="287"/>
      <c r="D2" s="287"/>
      <c r="E2" s="287"/>
      <c r="F2" s="287"/>
      <c r="G2" s="287"/>
    </row>
    <row r="3" spans="1:9" ht="28.5" customHeight="1" x14ac:dyDescent="0.25">
      <c r="A3" s="285" t="s">
        <v>0</v>
      </c>
      <c r="B3" s="289" t="s">
        <v>1</v>
      </c>
      <c r="C3" s="291" t="s">
        <v>2</v>
      </c>
      <c r="D3" s="290" t="s">
        <v>3</v>
      </c>
      <c r="E3" s="288"/>
      <c r="F3" s="290" t="s">
        <v>5</v>
      </c>
      <c r="G3" s="288"/>
      <c r="H3" s="4"/>
      <c r="I3" s="4"/>
    </row>
    <row r="4" spans="1:9" ht="38.25" customHeight="1" x14ac:dyDescent="0.25">
      <c r="A4" s="288"/>
      <c r="B4" s="288"/>
      <c r="C4" s="288"/>
      <c r="D4" s="183" t="s">
        <v>6</v>
      </c>
      <c r="E4" s="183" t="s">
        <v>7</v>
      </c>
      <c r="F4" s="183" t="s">
        <v>8</v>
      </c>
      <c r="G4" s="183" t="s">
        <v>9</v>
      </c>
      <c r="H4" s="4"/>
      <c r="I4" s="4"/>
    </row>
    <row r="5" spans="1:9" s="102" customFormat="1" ht="38.25" customHeight="1" x14ac:dyDescent="0.25">
      <c r="A5" s="223"/>
      <c r="B5" s="173" t="s">
        <v>260</v>
      </c>
      <c r="C5" s="224" t="s">
        <v>259</v>
      </c>
      <c r="D5" s="174">
        <v>3363830</v>
      </c>
      <c r="E5" s="174">
        <v>12818920</v>
      </c>
      <c r="F5" s="174">
        <v>2737910.47</v>
      </c>
      <c r="G5" s="175">
        <f>F5/E5</f>
        <v>0.21358355228053535</v>
      </c>
      <c r="H5" s="4"/>
      <c r="I5" s="4"/>
    </row>
    <row r="6" spans="1:9" ht="21" customHeight="1" x14ac:dyDescent="0.25">
      <c r="A6" s="282" t="s">
        <v>10</v>
      </c>
      <c r="B6" s="173" t="s">
        <v>11</v>
      </c>
      <c r="C6" s="224" t="s">
        <v>12</v>
      </c>
      <c r="D6" s="174">
        <v>10000000</v>
      </c>
      <c r="E6" s="174">
        <v>10000000</v>
      </c>
      <c r="F6" s="174">
        <v>22500</v>
      </c>
      <c r="G6" s="175">
        <f>F6/E6</f>
        <v>2.2499999999999998E-3</v>
      </c>
      <c r="H6" s="4"/>
      <c r="I6" s="4"/>
    </row>
    <row r="7" spans="1:9" ht="30" customHeight="1" x14ac:dyDescent="0.25">
      <c r="A7" s="283"/>
      <c r="B7" s="173" t="s">
        <v>15</v>
      </c>
      <c r="C7" s="224" t="s">
        <v>16</v>
      </c>
      <c r="D7" s="174">
        <v>473310720</v>
      </c>
      <c r="E7" s="174">
        <v>438310720</v>
      </c>
      <c r="F7" s="174">
        <v>257400081.55000001</v>
      </c>
      <c r="G7" s="175">
        <f>F7/E7</f>
        <v>0.58725481674278923</v>
      </c>
      <c r="H7" s="4"/>
      <c r="I7" s="4"/>
    </row>
    <row r="8" spans="1:9" ht="22.5" customHeight="1" x14ac:dyDescent="0.25">
      <c r="A8" s="284"/>
      <c r="B8" s="173" t="s">
        <v>17</v>
      </c>
      <c r="C8" s="224" t="s">
        <v>18</v>
      </c>
      <c r="D8" s="174">
        <v>1395852280</v>
      </c>
      <c r="E8" s="174">
        <v>1430648405</v>
      </c>
      <c r="F8" s="174">
        <v>1094960139.4000001</v>
      </c>
      <c r="G8" s="175">
        <f>F8/E8</f>
        <v>0.76535935424329504</v>
      </c>
      <c r="H8" s="4"/>
      <c r="I8" s="4"/>
    </row>
    <row r="9" spans="1:9" ht="18.75" customHeight="1" x14ac:dyDescent="0.25">
      <c r="A9" s="285" t="s">
        <v>33</v>
      </c>
      <c r="B9" s="285"/>
      <c r="C9" s="285"/>
      <c r="D9" s="176">
        <f>SUM(D5:D8)</f>
        <v>1882526830</v>
      </c>
      <c r="E9" s="176">
        <f t="shared" ref="E9:F9" si="0">SUM(E5:E8)</f>
        <v>1891778045</v>
      </c>
      <c r="F9" s="176">
        <f t="shared" si="0"/>
        <v>1355120631.4200001</v>
      </c>
      <c r="G9" s="177">
        <f>F9/E9</f>
        <v>0.71632115353151804</v>
      </c>
      <c r="H9" s="4"/>
      <c r="I9" s="4"/>
    </row>
    <row r="10" spans="1:9" ht="15.75" x14ac:dyDescent="0.25">
      <c r="A10" s="121" t="s">
        <v>285</v>
      </c>
      <c r="B10" s="122"/>
      <c r="C10" s="154"/>
      <c r="D10" s="16"/>
      <c r="E10" s="16"/>
      <c r="F10" s="16"/>
      <c r="G10" s="62"/>
      <c r="H10" s="4"/>
      <c r="I10" s="4"/>
    </row>
    <row r="11" spans="1:9" x14ac:dyDescent="0.25">
      <c r="B11" s="1"/>
      <c r="C11" s="2"/>
      <c r="D11" s="3"/>
      <c r="E11" s="3"/>
      <c r="H11" s="4"/>
      <c r="I11" s="4"/>
    </row>
    <row r="12" spans="1:9" x14ac:dyDescent="0.25">
      <c r="B12" s="1"/>
      <c r="C12" s="2"/>
      <c r="D12" s="3"/>
      <c r="E12" s="3"/>
      <c r="H12" s="4"/>
      <c r="I12" s="4"/>
    </row>
    <row r="13" spans="1:9" x14ac:dyDescent="0.25">
      <c r="B13" s="1"/>
      <c r="C13" s="2"/>
      <c r="D13" s="3"/>
      <c r="E13" s="3"/>
      <c r="H13" s="4"/>
      <c r="I13" s="4"/>
    </row>
    <row r="14" spans="1:9" x14ac:dyDescent="0.25">
      <c r="B14" s="1"/>
      <c r="C14" s="2"/>
      <c r="D14" s="3"/>
      <c r="E14" s="3"/>
      <c r="H14" s="4"/>
      <c r="I14" s="4"/>
    </row>
    <row r="15" spans="1:9" x14ac:dyDescent="0.25">
      <c r="B15" s="1"/>
      <c r="C15" s="2"/>
      <c r="D15" s="3"/>
      <c r="E15" s="3"/>
      <c r="H15" s="4"/>
      <c r="I15" s="4"/>
    </row>
    <row r="16" spans="1:9" x14ac:dyDescent="0.25">
      <c r="B16" s="38"/>
      <c r="C16" s="2"/>
      <c r="D16" s="3"/>
      <c r="E16" s="3"/>
      <c r="H16" s="4"/>
      <c r="I16" s="4"/>
    </row>
    <row r="17" spans="2:9" x14ac:dyDescent="0.25">
      <c r="B17" s="1"/>
      <c r="C17" s="2"/>
      <c r="D17" s="3"/>
      <c r="E17" s="3"/>
      <c r="H17" s="4"/>
      <c r="I17" s="4"/>
    </row>
    <row r="18" spans="2:9" ht="15.75" customHeight="1" x14ac:dyDescent="0.25">
      <c r="B18" s="1"/>
      <c r="C18" s="2"/>
      <c r="D18" s="3"/>
      <c r="E18" s="3"/>
      <c r="H18" s="4"/>
      <c r="I18" s="4"/>
    </row>
    <row r="19" spans="2:9" ht="15.75" customHeight="1" x14ac:dyDescent="0.25"/>
    <row r="20" spans="2:9" ht="15.75" customHeight="1" x14ac:dyDescent="0.25"/>
    <row r="21" spans="2:9" ht="15.75" customHeight="1" x14ac:dyDescent="0.25"/>
    <row r="22" spans="2:9" ht="15.75" customHeight="1" x14ac:dyDescent="0.25"/>
    <row r="23" spans="2:9" ht="15.75" customHeight="1" x14ac:dyDescent="0.25"/>
    <row r="24" spans="2:9" ht="15.75" customHeight="1" x14ac:dyDescent="0.25"/>
    <row r="25" spans="2:9" ht="15.75" customHeight="1" x14ac:dyDescent="0.25"/>
    <row r="26" spans="2:9" ht="15.75" customHeight="1" x14ac:dyDescent="0.25"/>
    <row r="27" spans="2:9" ht="15.75" customHeight="1" x14ac:dyDescent="0.25"/>
    <row r="28" spans="2:9" ht="15.75" customHeight="1" x14ac:dyDescent="0.25"/>
    <row r="29" spans="2:9" ht="15.75" customHeight="1" x14ac:dyDescent="0.25"/>
    <row r="30" spans="2:9" ht="15.75" customHeight="1" x14ac:dyDescent="0.25"/>
    <row r="31" spans="2:9" ht="15.75" customHeight="1" x14ac:dyDescent="0.25"/>
    <row r="32" spans="2: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9">
    <mergeCell ref="A6:A8"/>
    <mergeCell ref="A9:C9"/>
    <mergeCell ref="A1:G1"/>
    <mergeCell ref="A2:G2"/>
    <mergeCell ref="A3:A4"/>
    <mergeCell ref="B3:B4"/>
    <mergeCell ref="D3:E3"/>
    <mergeCell ref="F3:G3"/>
    <mergeCell ref="C3:C4"/>
  </mergeCells>
  <pageMargins left="0.7" right="0.7" top="0.75" bottom="0.75" header="0" footer="0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4E79"/>
  </sheetPr>
  <dimension ref="A1:G995"/>
  <sheetViews>
    <sheetView showGridLines="0" zoomScale="70" zoomScaleNormal="70" workbookViewId="0">
      <selection sqref="A1:G1"/>
    </sheetView>
  </sheetViews>
  <sheetFormatPr baseColWidth="10" defaultColWidth="14.42578125" defaultRowHeight="15" customHeight="1" x14ac:dyDescent="0.25"/>
  <cols>
    <col min="1" max="1" width="15.140625" customWidth="1"/>
    <col min="2" max="2" width="28.42578125" customWidth="1"/>
    <col min="3" max="3" width="34.140625" customWidth="1"/>
    <col min="4" max="4" width="20.7109375" customWidth="1"/>
    <col min="5" max="5" width="19.5703125" customWidth="1"/>
    <col min="6" max="6" width="21" customWidth="1"/>
    <col min="7" max="7" width="13.85546875" customWidth="1"/>
    <col min="8" max="9" width="10.7109375" customWidth="1"/>
  </cols>
  <sheetData>
    <row r="1" spans="1:7" ht="15.75" x14ac:dyDescent="0.25">
      <c r="A1" s="302" t="s">
        <v>268</v>
      </c>
      <c r="B1" s="302"/>
      <c r="C1" s="302"/>
      <c r="D1" s="302"/>
      <c r="E1" s="302"/>
      <c r="F1" s="302"/>
      <c r="G1" s="302"/>
    </row>
    <row r="2" spans="1:7" ht="15.75" x14ac:dyDescent="0.25">
      <c r="A2" s="344" t="s">
        <v>284</v>
      </c>
      <c r="B2" s="344"/>
      <c r="C2" s="344"/>
      <c r="D2" s="344"/>
      <c r="E2" s="344"/>
      <c r="F2" s="344"/>
      <c r="G2" s="344"/>
    </row>
    <row r="3" spans="1:7" ht="24" customHeight="1" x14ac:dyDescent="0.25">
      <c r="A3" s="292" t="s">
        <v>0</v>
      </c>
      <c r="B3" s="357" t="s">
        <v>1</v>
      </c>
      <c r="C3" s="299" t="s">
        <v>2</v>
      </c>
      <c r="D3" s="300" t="s">
        <v>3</v>
      </c>
      <c r="E3" s="297"/>
      <c r="F3" s="300" t="s">
        <v>5</v>
      </c>
      <c r="G3" s="297"/>
    </row>
    <row r="4" spans="1:7" ht="38.25" customHeight="1" x14ac:dyDescent="0.25">
      <c r="A4" s="297"/>
      <c r="B4" s="297"/>
      <c r="C4" s="297"/>
      <c r="D4" s="118" t="s">
        <v>6</v>
      </c>
      <c r="E4" s="118" t="s">
        <v>7</v>
      </c>
      <c r="F4" s="118" t="s">
        <v>8</v>
      </c>
      <c r="G4" s="119" t="s">
        <v>9</v>
      </c>
    </row>
    <row r="5" spans="1:7" ht="33" customHeight="1" x14ac:dyDescent="0.25">
      <c r="A5" s="345" t="s">
        <v>112</v>
      </c>
      <c r="B5" s="147" t="s">
        <v>113</v>
      </c>
      <c r="C5" s="126" t="s">
        <v>114</v>
      </c>
      <c r="D5" s="127">
        <v>167135463</v>
      </c>
      <c r="E5" s="127">
        <v>174657191</v>
      </c>
      <c r="F5" s="128">
        <v>34046692.869999997</v>
      </c>
      <c r="G5" s="129">
        <f>F5/E5</f>
        <v>0.19493438933184262</v>
      </c>
    </row>
    <row r="6" spans="1:7" ht="36.75" customHeight="1" x14ac:dyDescent="0.25">
      <c r="A6" s="347"/>
      <c r="B6" s="147" t="s">
        <v>115</v>
      </c>
      <c r="C6" s="130" t="s">
        <v>116</v>
      </c>
      <c r="D6" s="127">
        <v>50646102</v>
      </c>
      <c r="E6" s="127">
        <v>61132059</v>
      </c>
      <c r="F6" s="128">
        <v>11339718.060000001</v>
      </c>
      <c r="G6" s="129">
        <f>F6/E6</f>
        <v>0.18549543799923376</v>
      </c>
    </row>
    <row r="7" spans="1:7" ht="24.75" customHeight="1" x14ac:dyDescent="0.25">
      <c r="A7" s="103"/>
      <c r="B7" s="293" t="s">
        <v>33</v>
      </c>
      <c r="C7" s="294"/>
      <c r="D7" s="112">
        <f>SUM(D5:D6)</f>
        <v>217781565</v>
      </c>
      <c r="E7" s="112">
        <f>SUM(E5:E6)</f>
        <v>235789250</v>
      </c>
      <c r="F7" s="112">
        <f>SUM(F5:F6)</f>
        <v>45386410.93</v>
      </c>
      <c r="G7" s="113">
        <f>+F7/E7</f>
        <v>0.19248719324566324</v>
      </c>
    </row>
    <row r="8" spans="1:7" x14ac:dyDescent="0.25">
      <c r="A8" s="121" t="s">
        <v>285</v>
      </c>
      <c r="B8" s="122"/>
      <c r="C8" s="2"/>
      <c r="D8" s="11"/>
      <c r="E8" s="11"/>
      <c r="F8" s="20"/>
      <c r="G8" s="21"/>
    </row>
    <row r="9" spans="1:7" ht="15.75" x14ac:dyDescent="0.25">
      <c r="B9" s="1"/>
      <c r="C9" s="2"/>
      <c r="D9" s="19"/>
      <c r="E9" s="19"/>
      <c r="F9" s="19"/>
      <c r="G9" s="9"/>
    </row>
    <row r="10" spans="1:7" x14ac:dyDescent="0.25">
      <c r="B10" s="1"/>
      <c r="C10" s="2"/>
      <c r="D10" s="11"/>
      <c r="E10" s="11"/>
      <c r="G10" s="8"/>
    </row>
    <row r="11" spans="1:7" x14ac:dyDescent="0.25">
      <c r="B11" s="1"/>
      <c r="C11" s="2"/>
      <c r="D11" s="11"/>
      <c r="E11" s="11"/>
      <c r="G11" s="8"/>
    </row>
    <row r="12" spans="1:7" x14ac:dyDescent="0.25">
      <c r="B12" s="1"/>
      <c r="C12" s="2"/>
      <c r="D12" s="11"/>
      <c r="E12" s="11"/>
      <c r="G12" s="8"/>
    </row>
    <row r="13" spans="1:7" x14ac:dyDescent="0.25">
      <c r="B13" s="1"/>
      <c r="C13" s="2"/>
      <c r="D13" s="11"/>
      <c r="E13" s="11"/>
      <c r="G13" s="8"/>
    </row>
    <row r="14" spans="1:7" x14ac:dyDescent="0.25">
      <c r="B14" s="1"/>
      <c r="C14" s="2"/>
      <c r="D14" s="11"/>
      <c r="E14" s="11"/>
      <c r="G14" s="8"/>
    </row>
    <row r="15" spans="1:7" x14ac:dyDescent="0.25">
      <c r="B15" s="1"/>
      <c r="C15" s="2"/>
      <c r="D15" s="11"/>
      <c r="E15" s="11"/>
      <c r="G15" s="8"/>
    </row>
    <row r="16" spans="1:7" ht="15.75" customHeight="1" x14ac:dyDescent="0.25">
      <c r="B16" s="1"/>
      <c r="C16" s="2"/>
      <c r="D16" s="11"/>
      <c r="E16" s="11"/>
      <c r="G16" s="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</sheetData>
  <mergeCells count="9">
    <mergeCell ref="B7:C7"/>
    <mergeCell ref="A5:A6"/>
    <mergeCell ref="A1:G1"/>
    <mergeCell ref="A2:G2"/>
    <mergeCell ref="D3:E3"/>
    <mergeCell ref="F3:G3"/>
    <mergeCell ref="A3:A4"/>
    <mergeCell ref="C3:C4"/>
    <mergeCell ref="B3:B4"/>
  </mergeCells>
  <pageMargins left="0.7" right="0.7" top="0.75" bottom="0.75" header="0" footer="0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4E79"/>
  </sheetPr>
  <dimension ref="A1:G995"/>
  <sheetViews>
    <sheetView showGridLines="0" zoomScale="70" zoomScaleNormal="70" workbookViewId="0">
      <selection sqref="A1:G1"/>
    </sheetView>
  </sheetViews>
  <sheetFormatPr baseColWidth="10" defaultColWidth="14.42578125" defaultRowHeight="15" customHeight="1" x14ac:dyDescent="0.25"/>
  <cols>
    <col min="1" max="1" width="17.7109375" customWidth="1"/>
    <col min="2" max="2" width="33.140625" customWidth="1"/>
    <col min="3" max="3" width="37.42578125" customWidth="1"/>
    <col min="4" max="4" width="19.7109375" customWidth="1"/>
    <col min="5" max="5" width="19" customWidth="1"/>
    <col min="6" max="6" width="20.5703125" customWidth="1"/>
    <col min="7" max="7" width="15.28515625" style="55" customWidth="1"/>
    <col min="8" max="10" width="10.7109375" customWidth="1"/>
  </cols>
  <sheetData>
    <row r="1" spans="1:7" ht="15.75" x14ac:dyDescent="0.25">
      <c r="A1" s="302" t="s">
        <v>268</v>
      </c>
      <c r="B1" s="302"/>
      <c r="C1" s="302"/>
      <c r="D1" s="302"/>
      <c r="E1" s="302"/>
      <c r="F1" s="302"/>
      <c r="G1" s="302"/>
    </row>
    <row r="2" spans="1:7" ht="15.75" x14ac:dyDescent="0.25">
      <c r="A2" s="344" t="s">
        <v>284</v>
      </c>
      <c r="B2" s="344"/>
      <c r="C2" s="344"/>
      <c r="D2" s="344"/>
      <c r="E2" s="344"/>
      <c r="F2" s="344"/>
      <c r="G2" s="344"/>
    </row>
    <row r="3" spans="1:7" ht="24" customHeight="1" x14ac:dyDescent="0.25">
      <c r="A3" s="358" t="s">
        <v>0</v>
      </c>
      <c r="B3" s="362" t="s">
        <v>1</v>
      </c>
      <c r="C3" s="360" t="s">
        <v>2</v>
      </c>
      <c r="D3" s="361" t="s">
        <v>3</v>
      </c>
      <c r="E3" s="359"/>
      <c r="F3" s="361" t="s">
        <v>5</v>
      </c>
      <c r="G3" s="359"/>
    </row>
    <row r="4" spans="1:7" ht="38.25" customHeight="1" x14ac:dyDescent="0.25">
      <c r="A4" s="359"/>
      <c r="B4" s="359"/>
      <c r="C4" s="359"/>
      <c r="D4" s="123" t="s">
        <v>6</v>
      </c>
      <c r="E4" s="123" t="s">
        <v>7</v>
      </c>
      <c r="F4" s="123" t="s">
        <v>4</v>
      </c>
      <c r="G4" s="124" t="s">
        <v>9</v>
      </c>
    </row>
    <row r="5" spans="1:7" ht="26.25" customHeight="1" x14ac:dyDescent="0.25">
      <c r="A5" s="345" t="s">
        <v>30</v>
      </c>
      <c r="B5" s="125" t="s">
        <v>117</v>
      </c>
      <c r="C5" s="126" t="s">
        <v>92</v>
      </c>
      <c r="D5" s="127">
        <v>8544870</v>
      </c>
      <c r="E5" s="127">
        <v>8544870</v>
      </c>
      <c r="F5" s="128">
        <v>2938443.27</v>
      </c>
      <c r="G5" s="129">
        <f>F5/E5</f>
        <v>0.34388390578206574</v>
      </c>
    </row>
    <row r="6" spans="1:7" ht="33.75" customHeight="1" x14ac:dyDescent="0.25">
      <c r="A6" s="347"/>
      <c r="B6" s="125" t="s">
        <v>118</v>
      </c>
      <c r="C6" s="130" t="s">
        <v>134</v>
      </c>
      <c r="D6" s="127">
        <v>8955130</v>
      </c>
      <c r="E6" s="127">
        <v>8955130</v>
      </c>
      <c r="F6" s="128">
        <v>973120.78</v>
      </c>
      <c r="G6" s="129">
        <f>F6/E6</f>
        <v>0.10866629295163778</v>
      </c>
    </row>
    <row r="7" spans="1:7" ht="21" customHeight="1" x14ac:dyDescent="0.25">
      <c r="A7" s="103"/>
      <c r="B7" s="293" t="s">
        <v>33</v>
      </c>
      <c r="C7" s="294"/>
      <c r="D7" s="112">
        <f>SUM(D5:D6)</f>
        <v>17500000</v>
      </c>
      <c r="E7" s="112">
        <f>SUM(E5:E6)</f>
        <v>17500000</v>
      </c>
      <c r="F7" s="112">
        <f>SUM(F5:F6)</f>
        <v>3911564.05</v>
      </c>
      <c r="G7" s="113">
        <f>F7/E7</f>
        <v>0.22351794571428571</v>
      </c>
    </row>
    <row r="8" spans="1:7" x14ac:dyDescent="0.25">
      <c r="A8" s="121" t="s">
        <v>285</v>
      </c>
      <c r="B8" s="122"/>
      <c r="C8" s="2"/>
      <c r="D8" s="11"/>
      <c r="E8" s="11"/>
      <c r="G8" s="61"/>
    </row>
    <row r="9" spans="1:7" ht="15.75" x14ac:dyDescent="0.25">
      <c r="B9" s="1"/>
      <c r="C9" s="2"/>
      <c r="D9" s="19"/>
      <c r="E9" s="19"/>
      <c r="F9" s="19"/>
      <c r="G9" s="62"/>
    </row>
    <row r="10" spans="1:7" x14ac:dyDescent="0.25">
      <c r="B10" s="1"/>
      <c r="C10" s="2"/>
      <c r="D10" s="11"/>
      <c r="E10" s="11"/>
      <c r="G10" s="61"/>
    </row>
    <row r="11" spans="1:7" x14ac:dyDescent="0.25">
      <c r="B11" s="1"/>
      <c r="C11" s="2"/>
      <c r="D11" s="11"/>
      <c r="E11" s="11"/>
      <c r="G11"/>
    </row>
    <row r="12" spans="1:7" x14ac:dyDescent="0.25">
      <c r="B12" s="1"/>
      <c r="C12" s="2"/>
      <c r="D12" s="11"/>
      <c r="E12" s="11"/>
      <c r="G12"/>
    </row>
    <row r="13" spans="1:7" x14ac:dyDescent="0.25">
      <c r="B13" s="1"/>
      <c r="C13" s="2"/>
      <c r="D13" s="11"/>
      <c r="E13" s="11"/>
    </row>
    <row r="14" spans="1:7" x14ac:dyDescent="0.25">
      <c r="B14" s="1"/>
      <c r="C14" s="2"/>
      <c r="D14" s="11"/>
      <c r="E14" s="11"/>
      <c r="G14" s="61"/>
    </row>
    <row r="15" spans="1:7" x14ac:dyDescent="0.25">
      <c r="B15" s="1"/>
      <c r="C15" s="2"/>
      <c r="D15" s="11"/>
      <c r="E15" s="11"/>
      <c r="G15" s="61"/>
    </row>
    <row r="16" spans="1:7" ht="15.75" customHeight="1" x14ac:dyDescent="0.25">
      <c r="B16" s="1"/>
      <c r="C16" s="2"/>
      <c r="D16" s="11"/>
      <c r="E16" s="11"/>
      <c r="G16" s="61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</sheetData>
  <mergeCells count="9">
    <mergeCell ref="B7:C7"/>
    <mergeCell ref="A1:G1"/>
    <mergeCell ref="A2:G2"/>
    <mergeCell ref="A3:A4"/>
    <mergeCell ref="C3:C4"/>
    <mergeCell ref="D3:E3"/>
    <mergeCell ref="F3:G3"/>
    <mergeCell ref="B3:B4"/>
    <mergeCell ref="A5:A6"/>
  </mergeCells>
  <pageMargins left="0.7" right="0.7" top="0.75" bottom="0.75" header="0" footer="0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4E79"/>
  </sheetPr>
  <dimension ref="A1:J996"/>
  <sheetViews>
    <sheetView showGridLines="0" zoomScale="70" zoomScaleNormal="70" workbookViewId="0">
      <selection sqref="A1:G1"/>
    </sheetView>
  </sheetViews>
  <sheetFormatPr baseColWidth="10" defaultColWidth="14.42578125" defaultRowHeight="15" customHeight="1" x14ac:dyDescent="0.25"/>
  <cols>
    <col min="1" max="1" width="17.7109375" customWidth="1"/>
    <col min="2" max="2" width="28.42578125" customWidth="1"/>
    <col min="3" max="3" width="30" customWidth="1"/>
    <col min="4" max="4" width="20.42578125" customWidth="1"/>
    <col min="5" max="5" width="18.85546875" customWidth="1"/>
    <col min="6" max="6" width="21.140625" customWidth="1"/>
    <col min="7" max="7" width="14" customWidth="1"/>
    <col min="8" max="10" width="10.7109375" customWidth="1"/>
  </cols>
  <sheetData>
    <row r="1" spans="1:10" ht="15.75" x14ac:dyDescent="0.25">
      <c r="A1" s="302" t="s">
        <v>268</v>
      </c>
      <c r="B1" s="302"/>
      <c r="C1" s="302"/>
      <c r="D1" s="302"/>
      <c r="E1" s="302"/>
      <c r="F1" s="302"/>
      <c r="G1" s="302"/>
    </row>
    <row r="2" spans="1:10" ht="15.75" x14ac:dyDescent="0.25">
      <c r="A2" s="344" t="s">
        <v>284</v>
      </c>
      <c r="B2" s="344"/>
      <c r="C2" s="344"/>
      <c r="D2" s="344"/>
      <c r="E2" s="344"/>
      <c r="F2" s="344"/>
      <c r="G2" s="344"/>
    </row>
    <row r="3" spans="1:10" ht="38.25" customHeight="1" x14ac:dyDescent="0.25">
      <c r="A3" s="345" t="s">
        <v>0</v>
      </c>
      <c r="B3" s="355" t="s">
        <v>1</v>
      </c>
      <c r="C3" s="348" t="s">
        <v>2</v>
      </c>
      <c r="D3" s="350" t="s">
        <v>3</v>
      </c>
      <c r="E3" s="351"/>
      <c r="F3" s="350" t="s">
        <v>5</v>
      </c>
      <c r="G3" s="351"/>
    </row>
    <row r="4" spans="1:10" ht="38.25" customHeight="1" x14ac:dyDescent="0.25">
      <c r="A4" s="347"/>
      <c r="B4" s="356"/>
      <c r="C4" s="349"/>
      <c r="D4" s="118" t="s">
        <v>6</v>
      </c>
      <c r="E4" s="118" t="s">
        <v>7</v>
      </c>
      <c r="F4" s="118" t="s">
        <v>8</v>
      </c>
      <c r="G4" s="119" t="s">
        <v>9</v>
      </c>
    </row>
    <row r="5" spans="1:10" ht="51" customHeight="1" x14ac:dyDescent="0.25">
      <c r="A5" s="141" t="s">
        <v>31</v>
      </c>
      <c r="B5" s="142" t="s">
        <v>119</v>
      </c>
      <c r="C5" s="143" t="s">
        <v>120</v>
      </c>
      <c r="D5" s="144">
        <v>73154122</v>
      </c>
      <c r="E5" s="144">
        <v>71129565</v>
      </c>
      <c r="F5" s="145">
        <v>2094891.4</v>
      </c>
      <c r="G5" s="146">
        <f>F5/E5</f>
        <v>2.9451767348781056E-2</v>
      </c>
      <c r="I5" s="102"/>
    </row>
    <row r="6" spans="1:10" ht="24" customHeight="1" x14ac:dyDescent="0.25">
      <c r="A6" s="103"/>
      <c r="B6" s="293" t="s">
        <v>33</v>
      </c>
      <c r="C6" s="294"/>
      <c r="D6" s="115">
        <f>SUM(D5)</f>
        <v>73154122</v>
      </c>
      <c r="E6" s="115">
        <f>SUM(E5)</f>
        <v>71129565</v>
      </c>
      <c r="F6" s="115">
        <f>SUM(F5)</f>
        <v>2094891.4</v>
      </c>
      <c r="G6" s="116">
        <f>+F6/E6</f>
        <v>2.9451767348781056E-2</v>
      </c>
      <c r="H6" s="22"/>
      <c r="I6" s="22"/>
      <c r="J6" s="22"/>
    </row>
    <row r="7" spans="1:10" x14ac:dyDescent="0.25">
      <c r="A7" s="121" t="s">
        <v>285</v>
      </c>
      <c r="B7" s="122"/>
      <c r="C7" s="2"/>
      <c r="D7" s="11"/>
      <c r="E7" s="11"/>
      <c r="F7" s="20"/>
      <c r="G7" s="21"/>
    </row>
    <row r="8" spans="1:10" ht="15.75" x14ac:dyDescent="0.25">
      <c r="B8" s="1"/>
      <c r="C8" s="2"/>
      <c r="D8" s="23"/>
      <c r="E8" s="23"/>
      <c r="F8" s="16"/>
      <c r="G8" s="13"/>
    </row>
    <row r="9" spans="1:10" x14ac:dyDescent="0.25">
      <c r="B9" s="1"/>
      <c r="C9" s="2"/>
      <c r="D9" s="24"/>
      <c r="E9" s="24"/>
      <c r="F9" s="2"/>
      <c r="G9" s="6"/>
    </row>
    <row r="10" spans="1:10" x14ac:dyDescent="0.25">
      <c r="B10" s="1"/>
      <c r="C10" s="2"/>
      <c r="D10" s="24"/>
      <c r="E10" s="24"/>
      <c r="F10" s="2"/>
      <c r="G10" s="6"/>
    </row>
    <row r="11" spans="1:10" x14ac:dyDescent="0.25">
      <c r="B11" s="1"/>
      <c r="C11" s="2"/>
      <c r="D11" s="24"/>
      <c r="E11" s="24"/>
      <c r="F11" s="2"/>
      <c r="G11" s="6"/>
    </row>
    <row r="12" spans="1:10" x14ac:dyDescent="0.25">
      <c r="B12" s="1"/>
      <c r="C12" s="2"/>
      <c r="D12" s="11"/>
      <c r="E12" s="11"/>
      <c r="G12" s="8"/>
    </row>
    <row r="13" spans="1:10" x14ac:dyDescent="0.25">
      <c r="B13" s="1"/>
      <c r="C13" s="2"/>
      <c r="D13" s="11"/>
      <c r="E13" s="11"/>
      <c r="G13" s="8"/>
    </row>
    <row r="14" spans="1:10" x14ac:dyDescent="0.25">
      <c r="B14" s="1"/>
      <c r="C14" s="2"/>
      <c r="D14" s="11"/>
      <c r="E14" s="11"/>
      <c r="G14" s="8"/>
    </row>
    <row r="15" spans="1:10" x14ac:dyDescent="0.25">
      <c r="B15" s="1"/>
      <c r="C15" s="2"/>
      <c r="D15" s="11"/>
      <c r="E15" s="11"/>
      <c r="G15" s="8"/>
    </row>
    <row r="16" spans="1:10" x14ac:dyDescent="0.25">
      <c r="B16" s="1"/>
      <c r="C16" s="2"/>
      <c r="D16" s="11"/>
      <c r="E16" s="11"/>
      <c r="G16" s="8"/>
    </row>
    <row r="17" spans="2:7" ht="15.75" customHeight="1" x14ac:dyDescent="0.25">
      <c r="B17" s="1"/>
      <c r="C17" s="2"/>
      <c r="D17" s="11"/>
      <c r="E17" s="11"/>
      <c r="G17" s="8"/>
    </row>
    <row r="18" spans="2:7" ht="15.75" customHeight="1" x14ac:dyDescent="0.25"/>
    <row r="19" spans="2:7" ht="15.75" customHeight="1" x14ac:dyDescent="0.25"/>
    <row r="20" spans="2:7" ht="15.75" customHeight="1" x14ac:dyDescent="0.25"/>
    <row r="21" spans="2:7" ht="15.75" customHeight="1" x14ac:dyDescent="0.25"/>
    <row r="22" spans="2:7" ht="15.75" customHeight="1" x14ac:dyDescent="0.25"/>
    <row r="23" spans="2:7" ht="15.75" customHeight="1" x14ac:dyDescent="0.25"/>
    <row r="24" spans="2:7" ht="15.75" customHeight="1" x14ac:dyDescent="0.25"/>
    <row r="25" spans="2:7" ht="15.75" customHeight="1" x14ac:dyDescent="0.25"/>
    <row r="26" spans="2:7" ht="15.75" customHeight="1" x14ac:dyDescent="0.25"/>
    <row r="27" spans="2:7" ht="15.75" customHeight="1" x14ac:dyDescent="0.25"/>
    <row r="28" spans="2:7" ht="15.75" customHeight="1" x14ac:dyDescent="0.25"/>
    <row r="29" spans="2:7" ht="15.75" customHeight="1" x14ac:dyDescent="0.25"/>
    <row r="30" spans="2:7" ht="15.75" customHeight="1" x14ac:dyDescent="0.25"/>
    <row r="31" spans="2:7" ht="15.75" customHeight="1" x14ac:dyDescent="0.25"/>
    <row r="32" spans="2:7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mergeCells count="8">
    <mergeCell ref="B6:C6"/>
    <mergeCell ref="A1:G1"/>
    <mergeCell ref="A2:G2"/>
    <mergeCell ref="F3:G3"/>
    <mergeCell ref="D3:E3"/>
    <mergeCell ref="A3:A4"/>
    <mergeCell ref="B3:B4"/>
    <mergeCell ref="C3:C4"/>
  </mergeCells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A1:N819"/>
  <sheetViews>
    <sheetView showGridLines="0" zoomScale="70" zoomScaleNormal="70" workbookViewId="0">
      <selection sqref="A1:G1"/>
    </sheetView>
  </sheetViews>
  <sheetFormatPr baseColWidth="10" defaultColWidth="14.42578125" defaultRowHeight="15" customHeight="1" x14ac:dyDescent="0.25"/>
  <cols>
    <col min="1" max="1" width="12.140625" customWidth="1"/>
    <col min="2" max="2" width="40" customWidth="1"/>
    <col min="3" max="3" width="54.5703125" customWidth="1"/>
    <col min="4" max="4" width="24" style="55" customWidth="1"/>
    <col min="5" max="5" width="24.28515625" style="55" customWidth="1"/>
    <col min="6" max="6" width="25.28515625" style="55" customWidth="1"/>
    <col min="7" max="7" width="15.140625" style="5" customWidth="1"/>
    <col min="8" max="8" width="22.85546875" customWidth="1"/>
    <col min="9" max="14" width="10.7109375" customWidth="1"/>
  </cols>
  <sheetData>
    <row r="1" spans="1:14" s="102" customFormat="1" ht="15" customHeight="1" x14ac:dyDescent="0.25">
      <c r="A1" s="295" t="s">
        <v>268</v>
      </c>
      <c r="B1" s="295"/>
      <c r="C1" s="295"/>
      <c r="D1" s="295"/>
      <c r="E1" s="295"/>
      <c r="F1" s="295"/>
      <c r="G1" s="295"/>
    </row>
    <row r="2" spans="1:14" ht="15.75" x14ac:dyDescent="0.25">
      <c r="A2" s="296" t="s">
        <v>284</v>
      </c>
      <c r="B2" s="296"/>
      <c r="C2" s="296"/>
      <c r="D2" s="296"/>
      <c r="E2" s="296"/>
      <c r="F2" s="296"/>
      <c r="G2" s="296"/>
      <c r="H2" s="4"/>
    </row>
    <row r="3" spans="1:14" ht="23.25" customHeight="1" x14ac:dyDescent="0.25">
      <c r="A3" s="292" t="s">
        <v>0</v>
      </c>
      <c r="B3" s="298" t="s">
        <v>1</v>
      </c>
      <c r="C3" s="299" t="s">
        <v>2</v>
      </c>
      <c r="D3" s="300" t="s">
        <v>3</v>
      </c>
      <c r="E3" s="301"/>
      <c r="F3" s="300" t="s">
        <v>5</v>
      </c>
      <c r="G3" s="297"/>
      <c r="H3" s="4"/>
    </row>
    <row r="4" spans="1:14" ht="35.25" customHeight="1" x14ac:dyDescent="0.25">
      <c r="A4" s="297"/>
      <c r="B4" s="297"/>
      <c r="C4" s="297"/>
      <c r="D4" s="118" t="s">
        <v>6</v>
      </c>
      <c r="E4" s="118" t="s">
        <v>7</v>
      </c>
      <c r="F4" s="118" t="s">
        <v>8</v>
      </c>
      <c r="G4" s="118" t="s">
        <v>9</v>
      </c>
      <c r="H4" s="4"/>
    </row>
    <row r="5" spans="1:14" ht="29.25" customHeight="1" x14ac:dyDescent="0.25">
      <c r="A5" s="292" t="s">
        <v>13</v>
      </c>
      <c r="B5" s="132" t="s">
        <v>14</v>
      </c>
      <c r="C5" s="133" t="s">
        <v>213</v>
      </c>
      <c r="D5" s="127">
        <v>241564178</v>
      </c>
      <c r="E5" s="134">
        <v>240260688</v>
      </c>
      <c r="F5" s="169">
        <v>94396693.010000005</v>
      </c>
      <c r="G5" s="129">
        <f t="shared" ref="G5:G23" si="0">F5/E5</f>
        <v>0.39289279405543037</v>
      </c>
      <c r="H5" s="4"/>
    </row>
    <row r="6" spans="1:14" ht="23.25" customHeight="1" x14ac:dyDescent="0.25">
      <c r="A6" s="292"/>
      <c r="B6" s="125" t="s">
        <v>19</v>
      </c>
      <c r="C6" s="130" t="s">
        <v>212</v>
      </c>
      <c r="D6" s="127">
        <v>51799897</v>
      </c>
      <c r="E6" s="134">
        <v>52715384</v>
      </c>
      <c r="F6" s="169">
        <v>18945712.16</v>
      </c>
      <c r="G6" s="129">
        <f t="shared" si="0"/>
        <v>0.35939626580354606</v>
      </c>
      <c r="H6" s="4"/>
      <c r="I6" s="4"/>
      <c r="J6" s="4"/>
      <c r="K6" s="4"/>
      <c r="L6" s="4"/>
      <c r="M6" s="4"/>
      <c r="N6" s="4"/>
    </row>
    <row r="7" spans="1:14" ht="24.75" customHeight="1" x14ac:dyDescent="0.25">
      <c r="A7" s="292"/>
      <c r="B7" s="125" t="s">
        <v>32</v>
      </c>
      <c r="C7" s="130" t="s">
        <v>214</v>
      </c>
      <c r="D7" s="127">
        <v>27781798</v>
      </c>
      <c r="E7" s="134">
        <v>30867439</v>
      </c>
      <c r="F7" s="169">
        <v>11915371.57</v>
      </c>
      <c r="G7" s="129">
        <f t="shared" si="0"/>
        <v>0.38601749792070539</v>
      </c>
      <c r="H7" s="4"/>
      <c r="I7" s="4"/>
      <c r="J7" s="4"/>
      <c r="K7" s="4"/>
      <c r="L7" s="4"/>
      <c r="M7" s="4"/>
      <c r="N7" s="4"/>
    </row>
    <row r="8" spans="1:14" ht="25.5" customHeight="1" x14ac:dyDescent="0.25">
      <c r="A8" s="292"/>
      <c r="B8" s="170" t="s">
        <v>34</v>
      </c>
      <c r="C8" s="130" t="s">
        <v>123</v>
      </c>
      <c r="D8" s="127">
        <v>58804149</v>
      </c>
      <c r="E8" s="134">
        <v>59388461</v>
      </c>
      <c r="F8" s="169">
        <v>21484292.789999999</v>
      </c>
      <c r="G8" s="129">
        <f t="shared" si="0"/>
        <v>0.36175870578629743</v>
      </c>
      <c r="H8" s="4"/>
    </row>
    <row r="9" spans="1:14" ht="37.5" customHeight="1" x14ac:dyDescent="0.25">
      <c r="A9" s="292"/>
      <c r="B9" s="170" t="s">
        <v>35</v>
      </c>
      <c r="C9" s="130" t="s">
        <v>216</v>
      </c>
      <c r="D9" s="127">
        <v>53103374</v>
      </c>
      <c r="E9" s="134">
        <v>48849546</v>
      </c>
      <c r="F9" s="169">
        <v>18789618.710000001</v>
      </c>
      <c r="G9" s="129">
        <f t="shared" si="0"/>
        <v>0.38464264765121869</v>
      </c>
      <c r="H9" s="4"/>
    </row>
    <row r="10" spans="1:14" ht="39" customHeight="1" x14ac:dyDescent="0.25">
      <c r="A10" s="292"/>
      <c r="B10" s="125" t="s">
        <v>38</v>
      </c>
      <c r="C10" s="136" t="s">
        <v>215</v>
      </c>
      <c r="D10" s="127">
        <v>23338339</v>
      </c>
      <c r="E10" s="134">
        <v>20509195</v>
      </c>
      <c r="F10" s="169">
        <v>8319691.8799999999</v>
      </c>
      <c r="G10" s="129">
        <f t="shared" si="0"/>
        <v>0.40565667643220515</v>
      </c>
      <c r="H10" s="2"/>
      <c r="I10" s="2"/>
      <c r="J10" s="2"/>
      <c r="K10" s="2"/>
      <c r="L10" s="2"/>
      <c r="M10" s="2"/>
      <c r="N10" s="2"/>
    </row>
    <row r="11" spans="1:14" ht="35.25" customHeight="1" x14ac:dyDescent="0.25">
      <c r="A11" s="292"/>
      <c r="B11" s="125" t="s">
        <v>39</v>
      </c>
      <c r="C11" s="130" t="s">
        <v>217</v>
      </c>
      <c r="D11" s="127">
        <v>10200895</v>
      </c>
      <c r="E11" s="134">
        <v>9691204</v>
      </c>
      <c r="F11" s="169">
        <v>3700505.28</v>
      </c>
      <c r="G11" s="129">
        <f t="shared" si="0"/>
        <v>0.38184164526925651</v>
      </c>
      <c r="H11" s="2"/>
      <c r="I11" s="2"/>
      <c r="J11" s="2"/>
      <c r="K11" s="2"/>
      <c r="L11" s="2"/>
      <c r="M11" s="2"/>
      <c r="N11" s="2"/>
    </row>
    <row r="12" spans="1:14" ht="27.75" customHeight="1" x14ac:dyDescent="0.25">
      <c r="A12" s="292"/>
      <c r="B12" s="125" t="s">
        <v>40</v>
      </c>
      <c r="C12" s="130" t="s">
        <v>124</v>
      </c>
      <c r="D12" s="127">
        <v>16624792</v>
      </c>
      <c r="E12" s="127">
        <v>17538135</v>
      </c>
      <c r="F12" s="128">
        <v>6078799.7300000004</v>
      </c>
      <c r="G12" s="129">
        <f t="shared" si="0"/>
        <v>0.34660468345123358</v>
      </c>
      <c r="H12" s="4"/>
    </row>
    <row r="13" spans="1:14" ht="33.75" customHeight="1" x14ac:dyDescent="0.25">
      <c r="A13" s="292"/>
      <c r="B13" s="125" t="s">
        <v>41</v>
      </c>
      <c r="C13" s="130" t="s">
        <v>218</v>
      </c>
      <c r="D13" s="127">
        <v>35067968</v>
      </c>
      <c r="E13" s="134">
        <v>33544319</v>
      </c>
      <c r="F13" s="169">
        <v>11361916.35</v>
      </c>
      <c r="G13" s="129">
        <f t="shared" si="0"/>
        <v>0.33871357919056277</v>
      </c>
      <c r="H13" s="4"/>
    </row>
    <row r="14" spans="1:14" ht="35.25" customHeight="1" x14ac:dyDescent="0.25">
      <c r="A14" s="292"/>
      <c r="B14" s="125" t="s">
        <v>42</v>
      </c>
      <c r="C14" s="130" t="s">
        <v>219</v>
      </c>
      <c r="D14" s="127">
        <v>27233808</v>
      </c>
      <c r="E14" s="134">
        <v>23665456</v>
      </c>
      <c r="F14" s="169">
        <v>7888638</v>
      </c>
      <c r="G14" s="129">
        <f t="shared" si="0"/>
        <v>0.3333397843675609</v>
      </c>
      <c r="H14" s="4"/>
    </row>
    <row r="15" spans="1:14" s="35" customFormat="1" ht="35.25" customHeight="1" x14ac:dyDescent="0.25">
      <c r="A15" s="292"/>
      <c r="B15" s="165" t="s">
        <v>126</v>
      </c>
      <c r="C15" s="167" t="s">
        <v>222</v>
      </c>
      <c r="D15" s="127">
        <v>133103</v>
      </c>
      <c r="E15" s="134">
        <v>45576</v>
      </c>
      <c r="F15" s="169">
        <v>2667</v>
      </c>
      <c r="G15" s="129">
        <f t="shared" si="0"/>
        <v>5.8517640863612427E-2</v>
      </c>
      <c r="H15" s="4"/>
    </row>
    <row r="16" spans="1:14" ht="38.25" customHeight="1" x14ac:dyDescent="0.25">
      <c r="A16" s="292"/>
      <c r="B16" s="125" t="s">
        <v>43</v>
      </c>
      <c r="C16" s="130" t="s">
        <v>224</v>
      </c>
      <c r="D16" s="127">
        <v>17261854</v>
      </c>
      <c r="E16" s="134">
        <v>18411113</v>
      </c>
      <c r="F16" s="169">
        <v>6368882.2699999996</v>
      </c>
      <c r="G16" s="129">
        <f t="shared" si="0"/>
        <v>0.34592597796776325</v>
      </c>
      <c r="H16" s="4"/>
    </row>
    <row r="17" spans="1:14" ht="37.5" customHeight="1" x14ac:dyDescent="0.25">
      <c r="A17" s="292"/>
      <c r="B17" s="125" t="s">
        <v>44</v>
      </c>
      <c r="C17" s="130" t="s">
        <v>223</v>
      </c>
      <c r="D17" s="127">
        <v>135709</v>
      </c>
      <c r="E17" s="134">
        <v>7242</v>
      </c>
      <c r="F17" s="169">
        <v>1492.5</v>
      </c>
      <c r="G17" s="129">
        <f t="shared" si="0"/>
        <v>0.20608947804473901</v>
      </c>
      <c r="H17" s="4"/>
    </row>
    <row r="18" spans="1:14" s="26" customFormat="1" ht="28.5" customHeight="1" x14ac:dyDescent="0.25">
      <c r="A18" s="292"/>
      <c r="B18" s="165" t="s">
        <v>122</v>
      </c>
      <c r="C18" s="167" t="s">
        <v>125</v>
      </c>
      <c r="D18" s="127">
        <v>169769</v>
      </c>
      <c r="E18" s="134">
        <v>169739</v>
      </c>
      <c r="F18" s="169">
        <v>113740.5</v>
      </c>
      <c r="G18" s="129">
        <f t="shared" si="0"/>
        <v>0.67009055078679625</v>
      </c>
      <c r="H18" s="4"/>
    </row>
    <row r="19" spans="1:14" ht="27.75" customHeight="1" x14ac:dyDescent="0.25">
      <c r="A19" s="292"/>
      <c r="B19" s="125" t="s">
        <v>68</v>
      </c>
      <c r="C19" s="136" t="s">
        <v>220</v>
      </c>
      <c r="D19" s="127">
        <v>160237874</v>
      </c>
      <c r="E19" s="134">
        <v>157725548</v>
      </c>
      <c r="F19" s="169">
        <v>54120366.109999999</v>
      </c>
      <c r="G19" s="129">
        <f t="shared" si="0"/>
        <v>0.3431299925488292</v>
      </c>
      <c r="H19" s="4"/>
      <c r="I19" s="4"/>
      <c r="J19" s="4"/>
      <c r="K19" s="4"/>
      <c r="L19" s="4"/>
      <c r="M19" s="4"/>
      <c r="N19" s="4"/>
    </row>
    <row r="20" spans="1:14" ht="36" customHeight="1" x14ac:dyDescent="0.25">
      <c r="A20" s="292"/>
      <c r="B20" s="125" t="s">
        <v>70</v>
      </c>
      <c r="C20" s="136" t="s">
        <v>221</v>
      </c>
      <c r="D20" s="127">
        <v>164078214</v>
      </c>
      <c r="E20" s="134">
        <v>150200414</v>
      </c>
      <c r="F20" s="169">
        <v>41090525.909999996</v>
      </c>
      <c r="G20" s="129">
        <f t="shared" si="0"/>
        <v>0.27357132257971006</v>
      </c>
      <c r="H20" s="4"/>
      <c r="I20" s="4"/>
      <c r="J20" s="4"/>
      <c r="K20" s="4"/>
      <c r="L20" s="4"/>
      <c r="M20" s="4"/>
      <c r="N20" s="4"/>
    </row>
    <row r="21" spans="1:14" ht="24" customHeight="1" x14ac:dyDescent="0.25">
      <c r="A21" s="292"/>
      <c r="B21" s="125" t="s">
        <v>71</v>
      </c>
      <c r="C21" s="126" t="s">
        <v>225</v>
      </c>
      <c r="D21" s="127">
        <v>67161004</v>
      </c>
      <c r="E21" s="134">
        <v>63239699</v>
      </c>
      <c r="F21" s="169">
        <v>19490804.300000001</v>
      </c>
      <c r="G21" s="129">
        <f t="shared" si="0"/>
        <v>0.3082052035067403</v>
      </c>
      <c r="H21" s="4"/>
      <c r="I21" s="4"/>
      <c r="J21" s="4"/>
      <c r="K21" s="4"/>
      <c r="L21" s="4"/>
      <c r="M21" s="4"/>
      <c r="N21" s="4"/>
    </row>
    <row r="22" spans="1:14" ht="26.25" customHeight="1" x14ac:dyDescent="0.25">
      <c r="A22" s="292"/>
      <c r="B22" s="125" t="s">
        <v>72</v>
      </c>
      <c r="C22" s="130" t="s">
        <v>226</v>
      </c>
      <c r="D22" s="127">
        <v>74263336</v>
      </c>
      <c r="E22" s="134">
        <v>69678389.599999994</v>
      </c>
      <c r="F22" s="169">
        <v>10487211</v>
      </c>
      <c r="G22" s="129">
        <f t="shared" si="0"/>
        <v>0.15050880280390408</v>
      </c>
      <c r="H22" s="4"/>
      <c r="I22" s="4"/>
      <c r="J22" s="4"/>
      <c r="K22" s="4"/>
      <c r="L22" s="4"/>
      <c r="M22" s="4"/>
      <c r="N22" s="4"/>
    </row>
    <row r="23" spans="1:14" ht="42.75" customHeight="1" x14ac:dyDescent="0.25">
      <c r="A23" s="292"/>
      <c r="B23" s="125" t="s">
        <v>73</v>
      </c>
      <c r="C23" s="130" t="s">
        <v>227</v>
      </c>
      <c r="D23" s="127">
        <v>156410</v>
      </c>
      <c r="E23" s="134">
        <v>155540.4</v>
      </c>
      <c r="F23" s="169">
        <v>139560</v>
      </c>
      <c r="G23" s="129">
        <f t="shared" si="0"/>
        <v>0.89725884721911486</v>
      </c>
      <c r="H23" s="4"/>
      <c r="I23" s="4"/>
      <c r="J23" s="4"/>
      <c r="K23" s="4"/>
      <c r="L23" s="4"/>
      <c r="M23" s="4"/>
      <c r="N23" s="4"/>
    </row>
    <row r="24" spans="1:14" ht="18.75" customHeight="1" x14ac:dyDescent="0.25">
      <c r="A24" s="131"/>
      <c r="B24" s="293" t="s">
        <v>33</v>
      </c>
      <c r="C24" s="294"/>
      <c r="D24" s="138">
        <f>SUM(D5:D23)</f>
        <v>1029116471</v>
      </c>
      <c r="E24" s="138">
        <f>SUM(E5:E23)</f>
        <v>996663088</v>
      </c>
      <c r="F24" s="138">
        <f>SUM(F5:F23)</f>
        <v>334696489.06999999</v>
      </c>
      <c r="G24" s="113">
        <f>+F24/E24</f>
        <v>0.33581708111778691</v>
      </c>
      <c r="H24" s="4"/>
    </row>
    <row r="25" spans="1:14" ht="15.75" customHeight="1" x14ac:dyDescent="0.25">
      <c r="A25" s="121" t="s">
        <v>285</v>
      </c>
      <c r="B25" s="122"/>
      <c r="C25" s="154"/>
      <c r="D25" s="172"/>
      <c r="E25" s="172"/>
      <c r="F25" s="155"/>
      <c r="G25" s="171"/>
      <c r="H25" s="4"/>
    </row>
    <row r="26" spans="1:14" ht="15.75" customHeight="1" x14ac:dyDescent="0.25"/>
    <row r="27" spans="1:14" ht="15.75" customHeight="1" x14ac:dyDescent="0.25">
      <c r="D27" s="218"/>
    </row>
    <row r="28" spans="1:14" ht="15.75" customHeight="1" x14ac:dyDescent="0.25">
      <c r="D28" s="218"/>
    </row>
    <row r="29" spans="1:14" ht="15.75" customHeight="1" x14ac:dyDescent="0.25">
      <c r="D29" s="218"/>
      <c r="F29" s="221"/>
      <c r="G29" s="222"/>
    </row>
    <row r="30" spans="1:14" ht="15.75" customHeight="1" x14ac:dyDescent="0.25">
      <c r="D30" s="218"/>
      <c r="F30" s="221"/>
      <c r="G30" s="222"/>
    </row>
    <row r="31" spans="1:14" ht="15.75" customHeight="1" x14ac:dyDescent="0.25">
      <c r="D31" s="218"/>
      <c r="F31" s="221"/>
      <c r="G31" s="222"/>
    </row>
    <row r="32" spans="1:14" ht="15.75" customHeight="1" x14ac:dyDescent="0.25">
      <c r="D32" s="218"/>
      <c r="F32" s="221"/>
      <c r="G32" s="222"/>
    </row>
    <row r="33" spans="4:7" ht="15.75" customHeight="1" x14ac:dyDescent="0.25">
      <c r="D33" s="218"/>
      <c r="F33" s="221"/>
      <c r="G33" s="222"/>
    </row>
    <row r="34" spans="4:7" ht="15.75" customHeight="1" x14ac:dyDescent="0.25">
      <c r="F34" s="221"/>
      <c r="G34" s="222"/>
    </row>
    <row r="35" spans="4:7" ht="15.75" customHeight="1" x14ac:dyDescent="0.25">
      <c r="F35" s="221"/>
      <c r="G35" s="222"/>
    </row>
    <row r="36" spans="4:7" ht="15.75" customHeight="1" x14ac:dyDescent="0.25">
      <c r="F36" s="221"/>
      <c r="G36" s="222"/>
    </row>
    <row r="37" spans="4:7" ht="15.75" customHeight="1" x14ac:dyDescent="0.25">
      <c r="F37" s="221"/>
      <c r="G37" s="222"/>
    </row>
    <row r="38" spans="4:7" ht="15.75" customHeight="1" x14ac:dyDescent="0.25">
      <c r="F38" s="221"/>
      <c r="G38" s="222"/>
    </row>
    <row r="39" spans="4:7" ht="15.75" customHeight="1" x14ac:dyDescent="0.25">
      <c r="F39" s="221"/>
      <c r="G39" s="222"/>
    </row>
    <row r="40" spans="4:7" ht="15.75" customHeight="1" x14ac:dyDescent="0.25">
      <c r="F40" s="221"/>
    </row>
    <row r="41" spans="4:7" ht="15.75" customHeight="1" x14ac:dyDescent="0.25">
      <c r="F41" s="221"/>
    </row>
    <row r="42" spans="4:7" ht="15.75" customHeight="1" x14ac:dyDescent="0.25">
      <c r="F42" s="221"/>
    </row>
    <row r="43" spans="4:7" ht="15.75" customHeight="1" x14ac:dyDescent="0.25">
      <c r="F43" s="221"/>
    </row>
    <row r="44" spans="4:7" ht="15.75" customHeight="1" x14ac:dyDescent="0.25">
      <c r="F44" s="221"/>
    </row>
    <row r="45" spans="4:7" ht="15.75" customHeight="1" x14ac:dyDescent="0.25">
      <c r="F45" s="221"/>
    </row>
    <row r="46" spans="4:7" ht="15.75" customHeight="1" x14ac:dyDescent="0.25">
      <c r="F46" s="221"/>
    </row>
    <row r="47" spans="4:7" ht="15.75" customHeight="1" x14ac:dyDescent="0.25">
      <c r="F47" s="221"/>
    </row>
    <row r="48" spans="4:7" ht="15.75" customHeight="1" x14ac:dyDescent="0.25">
      <c r="F48" s="221"/>
    </row>
    <row r="49" spans="6:6" ht="15.75" customHeight="1" x14ac:dyDescent="0.25">
      <c r="F49" s="221">
        <v>2706694.86</v>
      </c>
    </row>
    <row r="50" spans="6:6" ht="15.75" customHeight="1" x14ac:dyDescent="0.25">
      <c r="F50" s="219"/>
    </row>
    <row r="51" spans="6:6" ht="15.75" customHeight="1" x14ac:dyDescent="0.25"/>
    <row r="52" spans="6:6" ht="15.75" customHeight="1" x14ac:dyDescent="0.25"/>
    <row r="53" spans="6:6" ht="15.75" customHeight="1" x14ac:dyDescent="0.25"/>
    <row r="54" spans="6:6" ht="15.75" customHeight="1" x14ac:dyDescent="0.25"/>
    <row r="55" spans="6:6" ht="15.75" customHeight="1" x14ac:dyDescent="0.25"/>
    <row r="56" spans="6:6" ht="15.75" customHeight="1" x14ac:dyDescent="0.25"/>
    <row r="57" spans="6:6" ht="15.75" customHeight="1" x14ac:dyDescent="0.25"/>
    <row r="58" spans="6:6" ht="15.75" customHeight="1" x14ac:dyDescent="0.25"/>
    <row r="59" spans="6:6" ht="15.75" customHeight="1" x14ac:dyDescent="0.25"/>
    <row r="60" spans="6:6" ht="15.75" customHeight="1" x14ac:dyDescent="0.25"/>
    <row r="61" spans="6:6" ht="15.75" customHeight="1" x14ac:dyDescent="0.25"/>
    <row r="62" spans="6:6" ht="15.75" customHeight="1" x14ac:dyDescent="0.25"/>
    <row r="63" spans="6:6" ht="15.75" customHeight="1" x14ac:dyDescent="0.25"/>
    <row r="64" spans="6:6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</sheetData>
  <mergeCells count="9">
    <mergeCell ref="A5:A23"/>
    <mergeCell ref="B24:C24"/>
    <mergeCell ref="A1:G1"/>
    <mergeCell ref="A2:G2"/>
    <mergeCell ref="A3:A4"/>
    <mergeCell ref="B3:B4"/>
    <mergeCell ref="C3:C4"/>
    <mergeCell ref="F3:G3"/>
    <mergeCell ref="D3:E3"/>
  </mergeCells>
  <pageMargins left="0.7" right="0.7" top="0.75" bottom="0.75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A1:Q997"/>
  <sheetViews>
    <sheetView showGridLines="0" zoomScale="70" zoomScaleNormal="70" workbookViewId="0">
      <selection activeCell="B5" sqref="B5"/>
    </sheetView>
  </sheetViews>
  <sheetFormatPr baseColWidth="10" defaultColWidth="14.42578125" defaultRowHeight="15" customHeight="1" x14ac:dyDescent="0.25"/>
  <cols>
    <col min="1" max="1" width="10.7109375" customWidth="1"/>
    <col min="2" max="2" width="30.85546875" customWidth="1"/>
    <col min="3" max="3" width="41.5703125" customWidth="1"/>
    <col min="4" max="4" width="17" customWidth="1"/>
    <col min="5" max="5" width="18.42578125" customWidth="1"/>
    <col min="6" max="6" width="19.85546875" customWidth="1"/>
    <col min="7" max="7" width="12.7109375" style="5" customWidth="1"/>
    <col min="8" max="8" width="15.28515625" customWidth="1"/>
    <col min="9" max="17" width="10.7109375" customWidth="1"/>
  </cols>
  <sheetData>
    <row r="1" spans="1:17" s="102" customFormat="1" ht="15" customHeight="1" x14ac:dyDescent="0.25">
      <c r="A1" s="295" t="s">
        <v>268</v>
      </c>
      <c r="B1" s="295"/>
      <c r="C1" s="295"/>
      <c r="D1" s="295"/>
      <c r="E1" s="295"/>
      <c r="F1" s="295"/>
      <c r="G1" s="295"/>
    </row>
    <row r="2" spans="1:17" ht="15.75" x14ac:dyDescent="0.25">
      <c r="A2" s="296" t="s">
        <v>284</v>
      </c>
      <c r="B2" s="296"/>
      <c r="C2" s="296"/>
      <c r="D2" s="296"/>
      <c r="E2" s="296"/>
      <c r="F2" s="296"/>
      <c r="G2" s="296"/>
      <c r="H2" s="4"/>
      <c r="I2" s="4"/>
    </row>
    <row r="3" spans="1:17" ht="24" customHeight="1" x14ac:dyDescent="0.25">
      <c r="A3" s="292" t="s">
        <v>0</v>
      </c>
      <c r="B3" s="298" t="s">
        <v>1</v>
      </c>
      <c r="C3" s="299" t="s">
        <v>2</v>
      </c>
      <c r="D3" s="300" t="s">
        <v>3</v>
      </c>
      <c r="E3" s="297"/>
      <c r="F3" s="300" t="s">
        <v>5</v>
      </c>
      <c r="G3" s="297"/>
      <c r="H3" s="4"/>
      <c r="I3" s="4"/>
    </row>
    <row r="4" spans="1:17" ht="30" customHeight="1" x14ac:dyDescent="0.25">
      <c r="A4" s="297"/>
      <c r="B4" s="297"/>
      <c r="C4" s="297"/>
      <c r="D4" s="118" t="s">
        <v>6</v>
      </c>
      <c r="E4" s="118" t="s">
        <v>7</v>
      </c>
      <c r="F4" s="118" t="s">
        <v>4</v>
      </c>
      <c r="G4" s="118" t="s">
        <v>9</v>
      </c>
      <c r="H4" s="4"/>
      <c r="I4" s="4"/>
    </row>
    <row r="5" spans="1:17" ht="48.75" customHeight="1" x14ac:dyDescent="0.25">
      <c r="A5" s="292" t="s">
        <v>20</v>
      </c>
      <c r="B5" s="147" t="s">
        <v>252</v>
      </c>
      <c r="C5" s="152" t="s">
        <v>251</v>
      </c>
      <c r="D5" s="164">
        <v>500000</v>
      </c>
      <c r="E5" s="127">
        <v>500000</v>
      </c>
      <c r="F5" s="164">
        <v>45574</v>
      </c>
      <c r="G5" s="129">
        <f>F5/E5</f>
        <v>9.1148000000000007E-2</v>
      </c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85" customFormat="1" ht="39" customHeight="1" x14ac:dyDescent="0.25">
      <c r="A6" s="292"/>
      <c r="B6" s="165" t="s">
        <v>36</v>
      </c>
      <c r="C6" s="167" t="s">
        <v>37</v>
      </c>
      <c r="D6" s="168">
        <v>974340</v>
      </c>
      <c r="E6" s="168">
        <v>974340</v>
      </c>
      <c r="F6" s="164">
        <v>240827.75</v>
      </c>
      <c r="G6" s="129">
        <f>+F6/E6</f>
        <v>0.24717013568158958</v>
      </c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.75" x14ac:dyDescent="0.25">
      <c r="A7" s="131"/>
      <c r="B7" s="298" t="s">
        <v>33</v>
      </c>
      <c r="C7" s="298"/>
      <c r="D7" s="112">
        <f>SUM(D5:D6)</f>
        <v>1474340</v>
      </c>
      <c r="E7" s="112">
        <f>SUM(E5:E6)</f>
        <v>1474340</v>
      </c>
      <c r="F7" s="112">
        <f>SUM(F5:F6)</f>
        <v>286401.75</v>
      </c>
      <c r="G7" s="113">
        <f>F7/E7</f>
        <v>0.19425760001085232</v>
      </c>
      <c r="H7" s="4"/>
      <c r="I7" s="4"/>
    </row>
    <row r="8" spans="1:17" x14ac:dyDescent="0.25">
      <c r="A8" s="121" t="s">
        <v>285</v>
      </c>
      <c r="B8" s="122"/>
      <c r="C8" s="2"/>
      <c r="D8" s="3"/>
      <c r="E8" s="3"/>
      <c r="F8" s="3"/>
      <c r="G8" s="57"/>
      <c r="H8" s="4"/>
      <c r="I8" s="4"/>
    </row>
    <row r="9" spans="1:17" x14ac:dyDescent="0.25">
      <c r="B9" s="1"/>
      <c r="C9" s="2"/>
      <c r="D9" s="3"/>
      <c r="E9" s="3"/>
      <c r="F9" s="3"/>
      <c r="G9" s="57"/>
      <c r="H9" s="4"/>
      <c r="I9" s="4"/>
    </row>
    <row r="10" spans="1:17" x14ac:dyDescent="0.25">
      <c r="B10" s="1"/>
      <c r="C10" s="2"/>
      <c r="D10" s="3"/>
      <c r="E10" s="3"/>
      <c r="H10" s="4"/>
      <c r="I10" s="4"/>
    </row>
    <row r="11" spans="1:17" x14ac:dyDescent="0.25">
      <c r="B11" s="1"/>
      <c r="C11" s="2"/>
      <c r="D11" s="3"/>
      <c r="E11" s="3"/>
      <c r="H11" s="4"/>
      <c r="I11" s="4"/>
    </row>
    <row r="12" spans="1:17" x14ac:dyDescent="0.25">
      <c r="B12" s="1"/>
      <c r="C12" s="2"/>
      <c r="D12" s="3"/>
      <c r="E12" s="3"/>
      <c r="H12" s="4"/>
      <c r="I12" s="4"/>
    </row>
    <row r="13" spans="1:17" x14ac:dyDescent="0.25">
      <c r="B13" s="1"/>
      <c r="C13" s="2"/>
      <c r="D13" s="3"/>
      <c r="E13" s="3"/>
      <c r="H13" s="4"/>
      <c r="I13" s="4"/>
    </row>
    <row r="14" spans="1:17" x14ac:dyDescent="0.25">
      <c r="B14" s="1"/>
      <c r="C14" s="2"/>
      <c r="D14" s="3"/>
      <c r="E14" s="3"/>
      <c r="H14" s="4"/>
      <c r="I14" s="4"/>
    </row>
    <row r="15" spans="1:17" x14ac:dyDescent="0.25">
      <c r="B15" s="1"/>
      <c r="C15" s="2"/>
      <c r="D15" s="3"/>
      <c r="E15" s="3"/>
      <c r="H15" s="4"/>
      <c r="I15" s="4"/>
    </row>
    <row r="16" spans="1:17" x14ac:dyDescent="0.25">
      <c r="B16" s="1"/>
      <c r="C16" s="2"/>
      <c r="D16" s="3"/>
      <c r="E16" s="3"/>
      <c r="H16" s="4"/>
      <c r="I16" s="4"/>
    </row>
    <row r="17" spans="2:9" x14ac:dyDescent="0.25">
      <c r="B17" s="1"/>
      <c r="C17" s="2"/>
      <c r="D17" s="3"/>
      <c r="E17" s="3"/>
      <c r="H17" s="4"/>
      <c r="I17" s="4"/>
    </row>
    <row r="18" spans="2:9" ht="15.75" customHeight="1" x14ac:dyDescent="0.25">
      <c r="B18" s="1"/>
      <c r="C18" s="2"/>
      <c r="D18" s="3"/>
      <c r="E18" s="3"/>
      <c r="H18" s="4"/>
      <c r="I18" s="4"/>
    </row>
    <row r="19" spans="2:9" ht="15.75" customHeight="1" x14ac:dyDescent="0.25"/>
    <row r="20" spans="2:9" ht="15.75" customHeight="1" x14ac:dyDescent="0.25"/>
    <row r="21" spans="2:9" ht="15.75" customHeight="1" x14ac:dyDescent="0.25"/>
    <row r="22" spans="2:9" ht="15.75" customHeight="1" x14ac:dyDescent="0.25"/>
    <row r="23" spans="2:9" ht="15.75" customHeight="1" x14ac:dyDescent="0.25"/>
    <row r="24" spans="2:9" ht="15.75" customHeight="1" x14ac:dyDescent="0.25"/>
    <row r="25" spans="2:9" ht="15.75" customHeight="1" x14ac:dyDescent="0.25"/>
    <row r="26" spans="2:9" ht="15.75" customHeight="1" x14ac:dyDescent="0.25"/>
    <row r="27" spans="2:9" ht="15.75" customHeight="1" x14ac:dyDescent="0.25"/>
    <row r="28" spans="2:9" ht="15.75" customHeight="1" x14ac:dyDescent="0.25"/>
    <row r="29" spans="2:9" ht="15.75" customHeight="1" x14ac:dyDescent="0.25"/>
    <row r="30" spans="2:9" ht="15.75" customHeight="1" x14ac:dyDescent="0.25"/>
    <row r="31" spans="2:9" ht="15.75" customHeight="1" x14ac:dyDescent="0.25"/>
    <row r="32" spans="2: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9">
    <mergeCell ref="B7:C7"/>
    <mergeCell ref="A5:A6"/>
    <mergeCell ref="A1:G1"/>
    <mergeCell ref="A2:G2"/>
    <mergeCell ref="F3:G3"/>
    <mergeCell ref="B3:B4"/>
    <mergeCell ref="D3:E3"/>
    <mergeCell ref="A3:A4"/>
    <mergeCell ref="C3:C4"/>
  </mergeCells>
  <pageMargins left="0.7" right="0.7" top="0.75" bottom="0.75" header="0" footer="0"/>
  <pageSetup orientation="portrait" r:id="rId1"/>
  <ignoredErrors>
    <ignoredError sqref="G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A1:I960"/>
  <sheetViews>
    <sheetView showGridLines="0" zoomScale="70" zoomScaleNormal="70" workbookViewId="0">
      <selection activeCell="I18" sqref="I18"/>
    </sheetView>
  </sheetViews>
  <sheetFormatPr baseColWidth="10" defaultColWidth="14.42578125" defaultRowHeight="15" customHeight="1" x14ac:dyDescent="0.25"/>
  <cols>
    <col min="1" max="1" width="18.85546875" customWidth="1"/>
    <col min="2" max="2" width="27.5703125" customWidth="1"/>
    <col min="3" max="3" width="35.7109375" customWidth="1"/>
    <col min="4" max="4" width="22.42578125" customWidth="1"/>
    <col min="5" max="5" width="22.7109375" customWidth="1"/>
    <col min="6" max="6" width="23.42578125" customWidth="1"/>
    <col min="7" max="7" width="14.42578125" style="55" customWidth="1"/>
    <col min="9" max="9" width="17.28515625" style="166" bestFit="1" customWidth="1"/>
  </cols>
  <sheetData>
    <row r="1" spans="1:9" s="102" customFormat="1" ht="15" customHeight="1" x14ac:dyDescent="0.25">
      <c r="A1" s="302" t="s">
        <v>268</v>
      </c>
      <c r="B1" s="302"/>
      <c r="C1" s="302"/>
      <c r="D1" s="302"/>
      <c r="E1" s="302"/>
      <c r="F1" s="302"/>
      <c r="G1" s="302"/>
      <c r="I1" s="166"/>
    </row>
    <row r="2" spans="1:9" s="102" customFormat="1" ht="16.5" customHeight="1" x14ac:dyDescent="0.25">
      <c r="A2" s="302" t="s">
        <v>284</v>
      </c>
      <c r="B2" s="302"/>
      <c r="C2" s="302"/>
      <c r="D2" s="302"/>
      <c r="E2" s="302"/>
      <c r="F2" s="302"/>
      <c r="G2" s="302"/>
      <c r="I2" s="166"/>
    </row>
    <row r="3" spans="1:9" ht="27.75" customHeight="1" x14ac:dyDescent="0.25">
      <c r="A3" s="292" t="s">
        <v>0</v>
      </c>
      <c r="B3" s="298" t="s">
        <v>1</v>
      </c>
      <c r="C3" s="299" t="s">
        <v>2</v>
      </c>
      <c r="D3" s="300" t="s">
        <v>3</v>
      </c>
      <c r="E3" s="297"/>
      <c r="F3" s="300" t="s">
        <v>5</v>
      </c>
      <c r="G3" s="297"/>
    </row>
    <row r="4" spans="1:9" ht="30" customHeight="1" x14ac:dyDescent="0.25">
      <c r="A4" s="297"/>
      <c r="B4" s="297"/>
      <c r="C4" s="297"/>
      <c r="D4" s="118" t="s">
        <v>6</v>
      </c>
      <c r="E4" s="118" t="s">
        <v>7</v>
      </c>
      <c r="F4" s="118" t="s">
        <v>8</v>
      </c>
      <c r="G4" s="118" t="s">
        <v>9</v>
      </c>
    </row>
    <row r="5" spans="1:9" ht="30.75" customHeight="1" x14ac:dyDescent="0.25">
      <c r="A5" s="292" t="s">
        <v>21</v>
      </c>
      <c r="B5" s="125" t="s">
        <v>45</v>
      </c>
      <c r="C5" s="163" t="s">
        <v>46</v>
      </c>
      <c r="D5" s="164">
        <v>13350745</v>
      </c>
      <c r="E5" s="127">
        <v>14053259</v>
      </c>
      <c r="F5" s="128">
        <v>3168068.73</v>
      </c>
      <c r="G5" s="129">
        <f t="shared" ref="G5:G15" si="0">F5/E5</f>
        <v>0.22543302802574122</v>
      </c>
      <c r="I5" s="220"/>
    </row>
    <row r="6" spans="1:9" ht="79.5" customHeight="1" x14ac:dyDescent="0.25">
      <c r="A6" s="292"/>
      <c r="B6" s="125" t="s">
        <v>47</v>
      </c>
      <c r="C6" s="163" t="s">
        <v>228</v>
      </c>
      <c r="D6" s="164">
        <v>75558294</v>
      </c>
      <c r="E6" s="127">
        <v>75574561</v>
      </c>
      <c r="F6" s="128">
        <v>3967266.56</v>
      </c>
      <c r="G6" s="129">
        <f t="shared" si="0"/>
        <v>5.2494735100082159E-2</v>
      </c>
      <c r="I6" s="220"/>
    </row>
    <row r="7" spans="1:9" ht="30.75" customHeight="1" x14ac:dyDescent="0.25">
      <c r="A7" s="292"/>
      <c r="B7" s="125" t="s">
        <v>48</v>
      </c>
      <c r="C7" s="163" t="s">
        <v>229</v>
      </c>
      <c r="D7" s="164">
        <v>12917184</v>
      </c>
      <c r="E7" s="127">
        <v>18970693</v>
      </c>
      <c r="F7" s="128">
        <v>3553071.53</v>
      </c>
      <c r="G7" s="129">
        <f t="shared" si="0"/>
        <v>0.18729265873418541</v>
      </c>
      <c r="I7" s="220"/>
    </row>
    <row r="8" spans="1:9" ht="45.75" customHeight="1" x14ac:dyDescent="0.25">
      <c r="A8" s="292"/>
      <c r="B8" s="125" t="s">
        <v>49</v>
      </c>
      <c r="C8" s="163" t="s">
        <v>230</v>
      </c>
      <c r="D8" s="164">
        <v>24036000</v>
      </c>
      <c r="E8" s="127">
        <v>18049000</v>
      </c>
      <c r="F8" s="128">
        <v>1182499.17</v>
      </c>
      <c r="G8" s="129">
        <f t="shared" si="0"/>
        <v>6.5516049088592168E-2</v>
      </c>
      <c r="I8" s="220"/>
    </row>
    <row r="9" spans="1:9" ht="35.25" customHeight="1" x14ac:dyDescent="0.25">
      <c r="A9" s="292"/>
      <c r="B9" s="125" t="s">
        <v>50</v>
      </c>
      <c r="C9" s="163" t="s">
        <v>128</v>
      </c>
      <c r="D9" s="164">
        <v>98245014</v>
      </c>
      <c r="E9" s="127">
        <v>48725290</v>
      </c>
      <c r="F9" s="128">
        <v>4726252.03</v>
      </c>
      <c r="G9" s="129">
        <f t="shared" si="0"/>
        <v>9.6997925102138963E-2</v>
      </c>
      <c r="I9" s="220"/>
    </row>
    <row r="10" spans="1:9" ht="31.5" customHeight="1" x14ac:dyDescent="0.25">
      <c r="A10" s="292"/>
      <c r="B10" s="125" t="s">
        <v>56</v>
      </c>
      <c r="C10" s="163" t="s">
        <v>46</v>
      </c>
      <c r="D10" s="164">
        <v>36554270</v>
      </c>
      <c r="E10" s="127">
        <v>70826014</v>
      </c>
      <c r="F10" s="128">
        <v>12499776.9</v>
      </c>
      <c r="G10" s="129">
        <f t="shared" si="0"/>
        <v>0.17648567516449534</v>
      </c>
      <c r="I10" s="220"/>
    </row>
    <row r="11" spans="1:9" ht="48.75" customHeight="1" x14ac:dyDescent="0.25">
      <c r="A11" s="292"/>
      <c r="B11" s="125" t="s">
        <v>60</v>
      </c>
      <c r="C11" s="163" t="s">
        <v>61</v>
      </c>
      <c r="D11" s="164">
        <v>255664791</v>
      </c>
      <c r="E11" s="127">
        <v>244917357</v>
      </c>
      <c r="F11" s="128">
        <v>52045271.850000001</v>
      </c>
      <c r="G11" s="129">
        <f t="shared" si="0"/>
        <v>0.21250136163277314</v>
      </c>
      <c r="I11" s="220"/>
    </row>
    <row r="12" spans="1:9" ht="48.75" customHeight="1" x14ac:dyDescent="0.25">
      <c r="A12" s="292"/>
      <c r="B12" s="125" t="s">
        <v>66</v>
      </c>
      <c r="C12" s="163" t="s">
        <v>231</v>
      </c>
      <c r="D12" s="164">
        <v>47552020</v>
      </c>
      <c r="E12" s="127">
        <v>52645395</v>
      </c>
      <c r="F12" s="128">
        <v>948110.53</v>
      </c>
      <c r="G12" s="129">
        <f t="shared" si="0"/>
        <v>1.8009372519666726E-2</v>
      </c>
      <c r="I12" s="220"/>
    </row>
    <row r="13" spans="1:9" ht="32.25" customHeight="1" x14ac:dyDescent="0.25">
      <c r="A13" s="292"/>
      <c r="B13" s="125" t="s">
        <v>67</v>
      </c>
      <c r="C13" s="163" t="s">
        <v>129</v>
      </c>
      <c r="D13" s="164">
        <v>1500000</v>
      </c>
      <c r="E13" s="127">
        <v>610300</v>
      </c>
      <c r="F13" s="128">
        <v>0</v>
      </c>
      <c r="G13" s="129">
        <f t="shared" si="0"/>
        <v>0</v>
      </c>
      <c r="I13" s="220"/>
    </row>
    <row r="14" spans="1:9" ht="33" customHeight="1" x14ac:dyDescent="0.25">
      <c r="A14" s="292"/>
      <c r="B14" s="125" t="s">
        <v>130</v>
      </c>
      <c r="C14" s="163" t="s">
        <v>46</v>
      </c>
      <c r="D14" s="164">
        <v>1384234</v>
      </c>
      <c r="E14" s="127">
        <v>582626</v>
      </c>
      <c r="F14" s="128">
        <v>0</v>
      </c>
      <c r="G14" s="129">
        <f t="shared" si="0"/>
        <v>0</v>
      </c>
      <c r="I14" s="220"/>
    </row>
    <row r="15" spans="1:9" s="36" customFormat="1" ht="64.5" customHeight="1" x14ac:dyDescent="0.25">
      <c r="A15" s="292"/>
      <c r="B15" s="165" t="s">
        <v>131</v>
      </c>
      <c r="C15" s="163" t="s">
        <v>232</v>
      </c>
      <c r="D15" s="164">
        <v>5246940</v>
      </c>
      <c r="E15" s="164">
        <v>3372800</v>
      </c>
      <c r="F15" s="128">
        <v>0</v>
      </c>
      <c r="G15" s="129">
        <f t="shared" si="0"/>
        <v>0</v>
      </c>
      <c r="I15" s="220"/>
    </row>
    <row r="16" spans="1:9" ht="47.25" customHeight="1" x14ac:dyDescent="0.25">
      <c r="A16" s="292"/>
      <c r="B16" s="125" t="s">
        <v>133</v>
      </c>
      <c r="C16" s="163" t="s">
        <v>132</v>
      </c>
      <c r="D16" s="164">
        <v>29707741</v>
      </c>
      <c r="E16" s="127">
        <v>29707741</v>
      </c>
      <c r="F16" s="128">
        <v>0</v>
      </c>
      <c r="G16" s="129">
        <f>+F16/E16</f>
        <v>0</v>
      </c>
      <c r="I16" s="220"/>
    </row>
    <row r="17" spans="1:7" ht="21" customHeight="1" x14ac:dyDescent="0.25">
      <c r="A17" s="131"/>
      <c r="B17" s="293" t="s">
        <v>33</v>
      </c>
      <c r="C17" s="294"/>
      <c r="D17" s="112">
        <f>SUM(D5:D16)</f>
        <v>601717233</v>
      </c>
      <c r="E17" s="112">
        <f>SUM(E5:E16)</f>
        <v>578035036</v>
      </c>
      <c r="F17" s="112">
        <f>SUM(F5:F16)</f>
        <v>82090317.300000012</v>
      </c>
      <c r="G17" s="111">
        <f>F17/E17</f>
        <v>0.14201616197534436</v>
      </c>
    </row>
    <row r="18" spans="1:7" ht="14.25" customHeight="1" x14ac:dyDescent="0.25">
      <c r="A18" s="121" t="s">
        <v>285</v>
      </c>
      <c r="B18" s="153"/>
      <c r="C18" s="154"/>
      <c r="D18" s="16"/>
      <c r="E18" s="16"/>
      <c r="F18" s="166"/>
      <c r="G18" s="155"/>
    </row>
    <row r="19" spans="1:7" ht="15.75" customHeight="1" x14ac:dyDescent="0.25">
      <c r="B19" s="1"/>
      <c r="C19" s="2"/>
      <c r="D19" s="3"/>
      <c r="E19" s="3"/>
    </row>
    <row r="20" spans="1:7" ht="15.75" customHeight="1" x14ac:dyDescent="0.25">
      <c r="E20" s="4"/>
    </row>
    <row r="21" spans="1:7" ht="15.75" customHeight="1" x14ac:dyDescent="0.25">
      <c r="D21" s="34"/>
      <c r="E21" s="11"/>
    </row>
    <row r="22" spans="1:7" ht="15.75" customHeight="1" x14ac:dyDescent="0.25">
      <c r="E22" s="11"/>
    </row>
    <row r="23" spans="1:7" ht="15.75" customHeight="1" x14ac:dyDescent="0.25">
      <c r="E23" s="4"/>
    </row>
    <row r="24" spans="1:7" ht="15.75" customHeight="1" x14ac:dyDescent="0.25">
      <c r="E24" s="4"/>
    </row>
    <row r="25" spans="1:7" ht="15.75" customHeight="1" x14ac:dyDescent="0.25">
      <c r="E25" s="4"/>
    </row>
    <row r="26" spans="1:7" ht="15.75" customHeight="1" x14ac:dyDescent="0.25">
      <c r="E26" s="4"/>
    </row>
    <row r="27" spans="1:7" ht="15.75" customHeight="1" x14ac:dyDescent="0.25">
      <c r="E27" s="4"/>
    </row>
    <row r="28" spans="1:7" ht="15.75" customHeight="1" x14ac:dyDescent="0.25">
      <c r="E28" s="4"/>
    </row>
    <row r="29" spans="1:7" ht="15.75" customHeight="1" x14ac:dyDescent="0.25">
      <c r="E29" s="4"/>
    </row>
    <row r="30" spans="1:7" ht="15.75" customHeight="1" x14ac:dyDescent="0.25">
      <c r="E30" s="4"/>
    </row>
    <row r="31" spans="1:7" ht="15.75" customHeight="1" x14ac:dyDescent="0.25">
      <c r="E31" s="4"/>
    </row>
    <row r="32" spans="1:7" ht="15.75" customHeight="1" x14ac:dyDescent="0.25">
      <c r="E32" s="4"/>
    </row>
    <row r="33" spans="5:5" ht="15.75" customHeight="1" x14ac:dyDescent="0.25">
      <c r="E33" s="4"/>
    </row>
    <row r="34" spans="5:5" ht="15.75" customHeight="1" x14ac:dyDescent="0.25">
      <c r="E34" s="4"/>
    </row>
    <row r="35" spans="5:5" ht="15.75" customHeight="1" x14ac:dyDescent="0.25">
      <c r="E35" s="4"/>
    </row>
    <row r="36" spans="5:5" ht="15.75" customHeight="1" x14ac:dyDescent="0.25">
      <c r="E36" s="4"/>
    </row>
    <row r="37" spans="5:5" ht="15.75" customHeight="1" x14ac:dyDescent="0.25">
      <c r="E37" s="4"/>
    </row>
    <row r="38" spans="5:5" ht="15.75" customHeight="1" x14ac:dyDescent="0.25">
      <c r="E38" s="4"/>
    </row>
    <row r="39" spans="5:5" ht="15.75" customHeight="1" x14ac:dyDescent="0.25">
      <c r="E39" s="4"/>
    </row>
    <row r="40" spans="5:5" ht="15.75" customHeight="1" x14ac:dyDescent="0.25">
      <c r="E40" s="4"/>
    </row>
    <row r="41" spans="5:5" ht="15.75" customHeight="1" x14ac:dyDescent="0.25">
      <c r="E41" s="4"/>
    </row>
    <row r="42" spans="5:5" ht="15.75" customHeight="1" x14ac:dyDescent="0.25">
      <c r="E42" s="4"/>
    </row>
    <row r="43" spans="5:5" ht="15.75" customHeight="1" x14ac:dyDescent="0.25">
      <c r="E43" s="4"/>
    </row>
    <row r="44" spans="5:5" ht="15.75" customHeight="1" x14ac:dyDescent="0.25">
      <c r="E44" s="4"/>
    </row>
    <row r="45" spans="5:5" ht="15.75" customHeight="1" x14ac:dyDescent="0.25">
      <c r="E45" s="4"/>
    </row>
    <row r="46" spans="5:5" ht="15.75" customHeight="1" x14ac:dyDescent="0.25">
      <c r="E46" s="4"/>
    </row>
    <row r="47" spans="5:5" ht="15.75" customHeight="1" x14ac:dyDescent="0.25">
      <c r="E47" s="4"/>
    </row>
    <row r="48" spans="5:5" ht="15.75" customHeight="1" x14ac:dyDescent="0.25">
      <c r="E48" s="4"/>
    </row>
    <row r="49" spans="5:5" ht="15.75" customHeight="1" x14ac:dyDescent="0.25">
      <c r="E49" s="4"/>
    </row>
    <row r="50" spans="5:5" ht="15.75" customHeight="1" x14ac:dyDescent="0.25">
      <c r="E50" s="4"/>
    </row>
    <row r="51" spans="5:5" ht="15.75" customHeight="1" x14ac:dyDescent="0.25">
      <c r="E51" s="4"/>
    </row>
    <row r="52" spans="5:5" ht="15.75" customHeight="1" x14ac:dyDescent="0.25">
      <c r="E52" s="4"/>
    </row>
    <row r="53" spans="5:5" ht="15.75" customHeight="1" x14ac:dyDescent="0.25">
      <c r="E53" s="4"/>
    </row>
    <row r="54" spans="5:5" ht="15.75" customHeight="1" x14ac:dyDescent="0.25">
      <c r="E54" s="4"/>
    </row>
    <row r="55" spans="5:5" ht="15.75" customHeight="1" x14ac:dyDescent="0.25">
      <c r="E55" s="4"/>
    </row>
    <row r="56" spans="5:5" ht="15.75" customHeight="1" x14ac:dyDescent="0.25">
      <c r="E56" s="4"/>
    </row>
    <row r="57" spans="5:5" ht="15.75" customHeight="1" x14ac:dyDescent="0.25">
      <c r="E57" s="4"/>
    </row>
    <row r="58" spans="5:5" ht="15.75" customHeight="1" x14ac:dyDescent="0.25">
      <c r="E58" s="4"/>
    </row>
    <row r="59" spans="5:5" ht="15.75" customHeight="1" x14ac:dyDescent="0.25">
      <c r="E59" s="4"/>
    </row>
    <row r="60" spans="5:5" ht="15.75" customHeight="1" x14ac:dyDescent="0.25">
      <c r="E60" s="4"/>
    </row>
    <row r="61" spans="5:5" ht="15.75" customHeight="1" x14ac:dyDescent="0.25">
      <c r="E61" s="4"/>
    </row>
    <row r="62" spans="5:5" ht="15.75" customHeight="1" x14ac:dyDescent="0.25">
      <c r="E62" s="4"/>
    </row>
    <row r="63" spans="5:5" ht="15.75" customHeight="1" x14ac:dyDescent="0.25">
      <c r="E63" s="4"/>
    </row>
    <row r="64" spans="5:5" ht="15.75" customHeight="1" x14ac:dyDescent="0.25">
      <c r="E64" s="4"/>
    </row>
    <row r="65" spans="5:5" ht="15.75" customHeight="1" x14ac:dyDescent="0.25">
      <c r="E65" s="4"/>
    </row>
    <row r="66" spans="5:5" ht="15.75" customHeight="1" x14ac:dyDescent="0.25">
      <c r="E66" s="4"/>
    </row>
    <row r="67" spans="5:5" ht="15.75" customHeight="1" x14ac:dyDescent="0.25">
      <c r="E67" s="4"/>
    </row>
    <row r="68" spans="5:5" ht="15.75" customHeight="1" x14ac:dyDescent="0.25">
      <c r="E68" s="4"/>
    </row>
    <row r="69" spans="5:5" ht="15.75" customHeight="1" x14ac:dyDescent="0.25">
      <c r="E69" s="4"/>
    </row>
    <row r="70" spans="5:5" ht="15.75" customHeight="1" x14ac:dyDescent="0.25">
      <c r="E70" s="4"/>
    </row>
    <row r="71" spans="5:5" ht="15.75" customHeight="1" x14ac:dyDescent="0.25">
      <c r="E71" s="4"/>
    </row>
    <row r="72" spans="5:5" ht="15.75" customHeight="1" x14ac:dyDescent="0.25">
      <c r="E72" s="4"/>
    </row>
    <row r="73" spans="5:5" ht="15.75" customHeight="1" x14ac:dyDescent="0.25">
      <c r="E73" s="4"/>
    </row>
    <row r="74" spans="5:5" ht="15.75" customHeight="1" x14ac:dyDescent="0.25">
      <c r="E74" s="4"/>
    </row>
    <row r="75" spans="5:5" ht="15.75" customHeight="1" x14ac:dyDescent="0.25">
      <c r="E75" s="4"/>
    </row>
    <row r="76" spans="5:5" ht="15.75" customHeight="1" x14ac:dyDescent="0.25">
      <c r="E76" s="4"/>
    </row>
    <row r="77" spans="5:5" ht="15.75" customHeight="1" x14ac:dyDescent="0.25">
      <c r="E77" s="4"/>
    </row>
    <row r="78" spans="5:5" ht="15.75" customHeight="1" x14ac:dyDescent="0.25">
      <c r="E78" s="4"/>
    </row>
    <row r="79" spans="5:5" ht="15.75" customHeight="1" x14ac:dyDescent="0.25">
      <c r="E79" s="4"/>
    </row>
    <row r="80" spans="5:5" ht="15.75" customHeight="1" x14ac:dyDescent="0.25">
      <c r="E80" s="4"/>
    </row>
    <row r="81" spans="5:5" ht="15.75" customHeight="1" x14ac:dyDescent="0.25">
      <c r="E81" s="4"/>
    </row>
    <row r="82" spans="5:5" ht="15.75" customHeight="1" x14ac:dyDescent="0.25">
      <c r="E82" s="4"/>
    </row>
    <row r="83" spans="5:5" ht="15.75" customHeight="1" x14ac:dyDescent="0.25">
      <c r="E83" s="4"/>
    </row>
    <row r="84" spans="5:5" ht="15.75" customHeight="1" x14ac:dyDescent="0.25">
      <c r="E84" s="4"/>
    </row>
    <row r="85" spans="5:5" ht="15.75" customHeight="1" x14ac:dyDescent="0.25">
      <c r="E85" s="4"/>
    </row>
    <row r="86" spans="5:5" ht="15.75" customHeight="1" x14ac:dyDescent="0.25">
      <c r="E86" s="4"/>
    </row>
    <row r="87" spans="5:5" ht="15.75" customHeight="1" x14ac:dyDescent="0.25">
      <c r="E87" s="4"/>
    </row>
    <row r="88" spans="5:5" ht="15.75" customHeight="1" x14ac:dyDescent="0.25">
      <c r="E88" s="4"/>
    </row>
    <row r="89" spans="5:5" ht="15.75" customHeight="1" x14ac:dyDescent="0.25">
      <c r="E89" s="4"/>
    </row>
    <row r="90" spans="5:5" ht="15.75" customHeight="1" x14ac:dyDescent="0.25">
      <c r="E90" s="4"/>
    </row>
    <row r="91" spans="5:5" ht="15.75" customHeight="1" x14ac:dyDescent="0.25">
      <c r="E91" s="4"/>
    </row>
    <row r="92" spans="5:5" ht="15.75" customHeight="1" x14ac:dyDescent="0.25">
      <c r="E92" s="4"/>
    </row>
    <row r="93" spans="5:5" ht="15.75" customHeight="1" x14ac:dyDescent="0.25">
      <c r="E93" s="4"/>
    </row>
    <row r="94" spans="5:5" ht="15.75" customHeight="1" x14ac:dyDescent="0.25">
      <c r="E94" s="4"/>
    </row>
    <row r="95" spans="5:5" ht="15.75" customHeight="1" x14ac:dyDescent="0.25">
      <c r="E95" s="4"/>
    </row>
    <row r="96" spans="5:5" ht="15.75" customHeight="1" x14ac:dyDescent="0.25">
      <c r="E96" s="4"/>
    </row>
    <row r="97" spans="5:5" ht="15.75" customHeight="1" x14ac:dyDescent="0.25">
      <c r="E97" s="4"/>
    </row>
    <row r="98" spans="5:5" ht="15.75" customHeight="1" x14ac:dyDescent="0.25">
      <c r="E98" s="4"/>
    </row>
    <row r="99" spans="5:5" ht="15.75" customHeight="1" x14ac:dyDescent="0.25">
      <c r="E99" s="4"/>
    </row>
    <row r="100" spans="5:5" ht="15.75" customHeight="1" x14ac:dyDescent="0.25">
      <c r="E100" s="4"/>
    </row>
    <row r="101" spans="5:5" ht="15.75" customHeight="1" x14ac:dyDescent="0.25">
      <c r="E101" s="4"/>
    </row>
    <row r="102" spans="5:5" ht="15.75" customHeight="1" x14ac:dyDescent="0.25">
      <c r="E102" s="4"/>
    </row>
    <row r="103" spans="5:5" ht="15.75" customHeight="1" x14ac:dyDescent="0.25">
      <c r="E103" s="4"/>
    </row>
    <row r="104" spans="5:5" ht="15.75" customHeight="1" x14ac:dyDescent="0.25">
      <c r="E104" s="4"/>
    </row>
    <row r="105" spans="5:5" ht="15.75" customHeight="1" x14ac:dyDescent="0.25">
      <c r="E105" s="4"/>
    </row>
    <row r="106" spans="5:5" ht="15.75" customHeight="1" x14ac:dyDescent="0.25">
      <c r="E106" s="4"/>
    </row>
    <row r="107" spans="5:5" ht="15.75" customHeight="1" x14ac:dyDescent="0.25">
      <c r="E107" s="4"/>
    </row>
    <row r="108" spans="5:5" ht="15.75" customHeight="1" x14ac:dyDescent="0.25">
      <c r="E108" s="4"/>
    </row>
    <row r="109" spans="5:5" ht="15.75" customHeight="1" x14ac:dyDescent="0.25">
      <c r="E109" s="4"/>
    </row>
    <row r="110" spans="5:5" ht="15.75" customHeight="1" x14ac:dyDescent="0.25">
      <c r="E110" s="4"/>
    </row>
    <row r="111" spans="5:5" ht="15.75" customHeight="1" x14ac:dyDescent="0.25">
      <c r="E111" s="4"/>
    </row>
    <row r="112" spans="5:5" ht="15.75" customHeight="1" x14ac:dyDescent="0.25">
      <c r="E112" s="4"/>
    </row>
    <row r="113" spans="5:5" ht="15.75" customHeight="1" x14ac:dyDescent="0.25">
      <c r="E113" s="4"/>
    </row>
    <row r="114" spans="5:5" ht="15.75" customHeight="1" x14ac:dyDescent="0.25">
      <c r="E114" s="4"/>
    </row>
    <row r="115" spans="5:5" ht="15.75" customHeight="1" x14ac:dyDescent="0.25">
      <c r="E115" s="4"/>
    </row>
    <row r="116" spans="5:5" ht="15.75" customHeight="1" x14ac:dyDescent="0.25">
      <c r="E116" s="4"/>
    </row>
    <row r="117" spans="5:5" ht="15.75" customHeight="1" x14ac:dyDescent="0.25">
      <c r="E117" s="4"/>
    </row>
    <row r="118" spans="5:5" ht="15.75" customHeight="1" x14ac:dyDescent="0.25">
      <c r="E118" s="4"/>
    </row>
    <row r="119" spans="5:5" ht="15.75" customHeight="1" x14ac:dyDescent="0.25">
      <c r="E119" s="4"/>
    </row>
    <row r="120" spans="5:5" ht="15.75" customHeight="1" x14ac:dyDescent="0.25">
      <c r="E120" s="4"/>
    </row>
    <row r="121" spans="5:5" ht="15.75" customHeight="1" x14ac:dyDescent="0.25">
      <c r="E121" s="4"/>
    </row>
    <row r="122" spans="5:5" ht="15.75" customHeight="1" x14ac:dyDescent="0.25">
      <c r="E122" s="4"/>
    </row>
    <row r="123" spans="5:5" ht="15.75" customHeight="1" x14ac:dyDescent="0.25">
      <c r="E123" s="4"/>
    </row>
    <row r="124" spans="5:5" ht="15.75" customHeight="1" x14ac:dyDescent="0.25">
      <c r="E124" s="4"/>
    </row>
    <row r="125" spans="5:5" ht="15.75" customHeight="1" x14ac:dyDescent="0.25">
      <c r="E125" s="4"/>
    </row>
    <row r="126" spans="5:5" ht="15.75" customHeight="1" x14ac:dyDescent="0.25">
      <c r="E126" s="4"/>
    </row>
    <row r="127" spans="5:5" ht="15.75" customHeight="1" x14ac:dyDescent="0.25">
      <c r="E127" s="4"/>
    </row>
    <row r="128" spans="5:5" ht="15.75" customHeight="1" x14ac:dyDescent="0.25">
      <c r="E128" s="4"/>
    </row>
    <row r="129" spans="5:5" ht="15.75" customHeight="1" x14ac:dyDescent="0.25">
      <c r="E129" s="4"/>
    </row>
    <row r="130" spans="5:5" ht="15.75" customHeight="1" x14ac:dyDescent="0.25">
      <c r="E130" s="4"/>
    </row>
    <row r="131" spans="5:5" ht="15.75" customHeight="1" x14ac:dyDescent="0.25">
      <c r="E131" s="4"/>
    </row>
    <row r="132" spans="5:5" ht="15.75" customHeight="1" x14ac:dyDescent="0.25">
      <c r="E132" s="4"/>
    </row>
    <row r="133" spans="5:5" ht="15.75" customHeight="1" x14ac:dyDescent="0.25">
      <c r="E133" s="4"/>
    </row>
    <row r="134" spans="5:5" ht="15.75" customHeight="1" x14ac:dyDescent="0.25">
      <c r="E134" s="4"/>
    </row>
    <row r="135" spans="5:5" ht="15.75" customHeight="1" x14ac:dyDescent="0.25">
      <c r="E135" s="4"/>
    </row>
    <row r="136" spans="5:5" ht="15.75" customHeight="1" x14ac:dyDescent="0.25">
      <c r="E136" s="4"/>
    </row>
    <row r="137" spans="5:5" ht="15.75" customHeight="1" x14ac:dyDescent="0.25">
      <c r="E137" s="4"/>
    </row>
    <row r="138" spans="5:5" ht="15.75" customHeight="1" x14ac:dyDescent="0.25">
      <c r="E138" s="4"/>
    </row>
    <row r="139" spans="5:5" ht="15.75" customHeight="1" x14ac:dyDescent="0.25">
      <c r="E139" s="4"/>
    </row>
    <row r="140" spans="5:5" ht="15.75" customHeight="1" x14ac:dyDescent="0.25">
      <c r="E140" s="4"/>
    </row>
    <row r="141" spans="5:5" ht="15.75" customHeight="1" x14ac:dyDescent="0.25">
      <c r="E141" s="4"/>
    </row>
    <row r="142" spans="5:5" ht="15.75" customHeight="1" x14ac:dyDescent="0.25">
      <c r="E142" s="4"/>
    </row>
    <row r="143" spans="5:5" ht="15.75" customHeight="1" x14ac:dyDescent="0.25">
      <c r="E143" s="4"/>
    </row>
    <row r="144" spans="5:5" ht="15.75" customHeight="1" x14ac:dyDescent="0.25">
      <c r="E144" s="4"/>
    </row>
    <row r="145" spans="5:5" ht="15.75" customHeight="1" x14ac:dyDescent="0.25">
      <c r="E145" s="4"/>
    </row>
    <row r="146" spans="5:5" ht="15.75" customHeight="1" x14ac:dyDescent="0.25">
      <c r="E146" s="4"/>
    </row>
    <row r="147" spans="5:5" ht="15.75" customHeight="1" x14ac:dyDescent="0.25">
      <c r="E147" s="4"/>
    </row>
    <row r="148" spans="5:5" ht="15.75" customHeight="1" x14ac:dyDescent="0.25">
      <c r="E148" s="4"/>
    </row>
    <row r="149" spans="5:5" ht="15.75" customHeight="1" x14ac:dyDescent="0.25">
      <c r="E149" s="4"/>
    </row>
    <row r="150" spans="5:5" ht="15.75" customHeight="1" x14ac:dyDescent="0.25">
      <c r="E150" s="4"/>
    </row>
    <row r="151" spans="5:5" ht="15.75" customHeight="1" x14ac:dyDescent="0.25">
      <c r="E151" s="4"/>
    </row>
    <row r="152" spans="5:5" ht="15.75" customHeight="1" x14ac:dyDescent="0.25">
      <c r="E152" s="4"/>
    </row>
    <row r="153" spans="5:5" ht="15.75" customHeight="1" x14ac:dyDescent="0.25">
      <c r="E153" s="4"/>
    </row>
    <row r="154" spans="5:5" ht="15.75" customHeight="1" x14ac:dyDescent="0.25">
      <c r="E154" s="4"/>
    </row>
    <row r="155" spans="5:5" ht="15.75" customHeight="1" x14ac:dyDescent="0.25">
      <c r="E155" s="4"/>
    </row>
    <row r="156" spans="5:5" ht="15.75" customHeight="1" x14ac:dyDescent="0.25">
      <c r="E156" s="4"/>
    </row>
    <row r="157" spans="5:5" ht="15.75" customHeight="1" x14ac:dyDescent="0.25">
      <c r="E157" s="4"/>
    </row>
    <row r="158" spans="5:5" ht="15.75" customHeight="1" x14ac:dyDescent="0.25">
      <c r="E158" s="4"/>
    </row>
    <row r="159" spans="5:5" ht="15.75" customHeight="1" x14ac:dyDescent="0.25">
      <c r="E159" s="4"/>
    </row>
    <row r="160" spans="5:5" ht="15.75" customHeight="1" x14ac:dyDescent="0.25">
      <c r="E160" s="4"/>
    </row>
    <row r="161" spans="5:5" ht="15.75" customHeight="1" x14ac:dyDescent="0.25">
      <c r="E161" s="4"/>
    </row>
    <row r="162" spans="5:5" ht="15.75" customHeight="1" x14ac:dyDescent="0.25">
      <c r="E162" s="4"/>
    </row>
    <row r="163" spans="5:5" ht="15.75" customHeight="1" x14ac:dyDescent="0.25">
      <c r="E163" s="4"/>
    </row>
    <row r="164" spans="5:5" ht="15.75" customHeight="1" x14ac:dyDescent="0.25">
      <c r="E164" s="4"/>
    </row>
    <row r="165" spans="5:5" ht="15.75" customHeight="1" x14ac:dyDescent="0.25">
      <c r="E165" s="4"/>
    </row>
    <row r="166" spans="5:5" ht="15.75" customHeight="1" x14ac:dyDescent="0.25">
      <c r="E166" s="4"/>
    </row>
    <row r="167" spans="5:5" ht="15.75" customHeight="1" x14ac:dyDescent="0.25">
      <c r="E167" s="4"/>
    </row>
    <row r="168" spans="5:5" ht="15.75" customHeight="1" x14ac:dyDescent="0.25">
      <c r="E168" s="4"/>
    </row>
    <row r="169" spans="5:5" ht="15.75" customHeight="1" x14ac:dyDescent="0.25">
      <c r="E169" s="4"/>
    </row>
    <row r="170" spans="5:5" ht="15.75" customHeight="1" x14ac:dyDescent="0.25">
      <c r="E170" s="4"/>
    </row>
    <row r="171" spans="5:5" ht="15.75" customHeight="1" x14ac:dyDescent="0.25">
      <c r="E171" s="4"/>
    </row>
    <row r="172" spans="5:5" ht="15.75" customHeight="1" x14ac:dyDescent="0.25">
      <c r="E172" s="4"/>
    </row>
    <row r="173" spans="5:5" ht="15.75" customHeight="1" x14ac:dyDescent="0.25">
      <c r="E173" s="4"/>
    </row>
    <row r="174" spans="5:5" ht="15.75" customHeight="1" x14ac:dyDescent="0.25">
      <c r="E174" s="4"/>
    </row>
    <row r="175" spans="5:5" ht="15.75" customHeight="1" x14ac:dyDescent="0.25">
      <c r="E175" s="4"/>
    </row>
    <row r="176" spans="5:5" ht="15.75" customHeight="1" x14ac:dyDescent="0.25">
      <c r="E176" s="4"/>
    </row>
    <row r="177" spans="5:5" ht="15.75" customHeight="1" x14ac:dyDescent="0.25">
      <c r="E177" s="4"/>
    </row>
    <row r="178" spans="5:5" ht="15.75" customHeight="1" x14ac:dyDescent="0.25">
      <c r="E178" s="4"/>
    </row>
    <row r="179" spans="5:5" ht="15.75" customHeight="1" x14ac:dyDescent="0.25">
      <c r="E179" s="4"/>
    </row>
    <row r="180" spans="5:5" ht="15.75" customHeight="1" x14ac:dyDescent="0.25">
      <c r="E180" s="4"/>
    </row>
    <row r="181" spans="5:5" ht="15.75" customHeight="1" x14ac:dyDescent="0.25">
      <c r="E181" s="4"/>
    </row>
    <row r="182" spans="5:5" ht="15.75" customHeight="1" x14ac:dyDescent="0.25">
      <c r="E182" s="4"/>
    </row>
    <row r="183" spans="5:5" ht="15.75" customHeight="1" x14ac:dyDescent="0.25">
      <c r="E183" s="4"/>
    </row>
    <row r="184" spans="5:5" ht="15.75" customHeight="1" x14ac:dyDescent="0.25">
      <c r="E184" s="4"/>
    </row>
    <row r="185" spans="5:5" ht="15.75" customHeight="1" x14ac:dyDescent="0.25">
      <c r="E185" s="4"/>
    </row>
    <row r="186" spans="5:5" ht="15.75" customHeight="1" x14ac:dyDescent="0.25">
      <c r="E186" s="4"/>
    </row>
    <row r="187" spans="5:5" ht="15.75" customHeight="1" x14ac:dyDescent="0.25">
      <c r="E187" s="4"/>
    </row>
    <row r="188" spans="5:5" ht="15.75" customHeight="1" x14ac:dyDescent="0.25">
      <c r="E188" s="4"/>
    </row>
    <row r="189" spans="5:5" ht="15.75" customHeight="1" x14ac:dyDescent="0.25">
      <c r="E189" s="4"/>
    </row>
    <row r="190" spans="5:5" ht="15.75" customHeight="1" x14ac:dyDescent="0.25">
      <c r="E190" s="4"/>
    </row>
    <row r="191" spans="5:5" ht="15.75" customHeight="1" x14ac:dyDescent="0.25">
      <c r="E191" s="4"/>
    </row>
    <row r="192" spans="5:5" ht="15.75" customHeight="1" x14ac:dyDescent="0.25">
      <c r="E192" s="4"/>
    </row>
    <row r="193" spans="5:5" ht="15.75" customHeight="1" x14ac:dyDescent="0.25">
      <c r="E193" s="4"/>
    </row>
    <row r="194" spans="5:5" ht="15.75" customHeight="1" x14ac:dyDescent="0.25">
      <c r="E194" s="4"/>
    </row>
    <row r="195" spans="5:5" ht="15.75" customHeight="1" x14ac:dyDescent="0.25">
      <c r="E195" s="4"/>
    </row>
    <row r="196" spans="5:5" ht="15.75" customHeight="1" x14ac:dyDescent="0.25">
      <c r="E196" s="4"/>
    </row>
    <row r="197" spans="5:5" ht="15.75" customHeight="1" x14ac:dyDescent="0.25">
      <c r="E197" s="4"/>
    </row>
    <row r="198" spans="5:5" ht="15.75" customHeight="1" x14ac:dyDescent="0.25">
      <c r="E198" s="4"/>
    </row>
    <row r="199" spans="5:5" ht="15.75" customHeight="1" x14ac:dyDescent="0.25">
      <c r="E199" s="4"/>
    </row>
    <row r="200" spans="5:5" ht="15.75" customHeight="1" x14ac:dyDescent="0.25">
      <c r="E200" s="4"/>
    </row>
    <row r="201" spans="5:5" ht="15.75" customHeight="1" x14ac:dyDescent="0.25">
      <c r="E201" s="4"/>
    </row>
    <row r="202" spans="5:5" ht="15.75" customHeight="1" x14ac:dyDescent="0.25">
      <c r="E202" s="4"/>
    </row>
    <row r="203" spans="5:5" ht="15.75" customHeight="1" x14ac:dyDescent="0.25">
      <c r="E203" s="4"/>
    </row>
    <row r="204" spans="5:5" ht="15.75" customHeight="1" x14ac:dyDescent="0.25">
      <c r="E204" s="4"/>
    </row>
    <row r="205" spans="5:5" ht="15.75" customHeight="1" x14ac:dyDescent="0.25">
      <c r="E205" s="4"/>
    </row>
    <row r="206" spans="5:5" ht="15.75" customHeight="1" x14ac:dyDescent="0.25">
      <c r="E206" s="4"/>
    </row>
    <row r="207" spans="5:5" ht="15.75" customHeight="1" x14ac:dyDescent="0.25">
      <c r="E207" s="4"/>
    </row>
    <row r="208" spans="5:5" ht="15.75" customHeight="1" x14ac:dyDescent="0.25">
      <c r="E208" s="4"/>
    </row>
    <row r="209" spans="5:5" ht="15.75" customHeight="1" x14ac:dyDescent="0.25">
      <c r="E209" s="4"/>
    </row>
    <row r="210" spans="5:5" ht="15.75" customHeight="1" x14ac:dyDescent="0.25">
      <c r="E210" s="4"/>
    </row>
    <row r="211" spans="5:5" ht="15.75" customHeight="1" x14ac:dyDescent="0.25">
      <c r="E211" s="4"/>
    </row>
    <row r="212" spans="5:5" ht="15.75" customHeight="1" x14ac:dyDescent="0.25">
      <c r="E212" s="4"/>
    </row>
    <row r="213" spans="5:5" ht="15.75" customHeight="1" x14ac:dyDescent="0.25">
      <c r="E213" s="4"/>
    </row>
    <row r="214" spans="5:5" ht="15.75" customHeight="1" x14ac:dyDescent="0.25">
      <c r="E214" s="4"/>
    </row>
    <row r="215" spans="5:5" ht="15.75" customHeight="1" x14ac:dyDescent="0.25">
      <c r="E215" s="4"/>
    </row>
    <row r="216" spans="5:5" ht="15.75" customHeight="1" x14ac:dyDescent="0.25">
      <c r="E216" s="4"/>
    </row>
    <row r="217" spans="5:5" ht="15.75" customHeight="1" x14ac:dyDescent="0.25">
      <c r="E217" s="4"/>
    </row>
    <row r="218" spans="5:5" ht="15.75" customHeight="1" x14ac:dyDescent="0.25">
      <c r="E218" s="4"/>
    </row>
    <row r="219" spans="5:5" ht="15.75" customHeight="1" x14ac:dyDescent="0.25">
      <c r="E219" s="4"/>
    </row>
    <row r="220" spans="5:5" ht="15.75" customHeight="1" x14ac:dyDescent="0.25">
      <c r="E220" s="4"/>
    </row>
    <row r="221" spans="5:5" ht="15.75" customHeight="1" x14ac:dyDescent="0.25">
      <c r="E221" s="4"/>
    </row>
    <row r="222" spans="5:5" ht="15.75" customHeight="1" x14ac:dyDescent="0.25">
      <c r="E222" s="4"/>
    </row>
    <row r="223" spans="5:5" ht="15.75" customHeight="1" x14ac:dyDescent="0.25">
      <c r="E223" s="4"/>
    </row>
    <row r="224" spans="5:5" ht="15.75" customHeight="1" x14ac:dyDescent="0.25">
      <c r="E224" s="4"/>
    </row>
    <row r="225" spans="5:5" ht="15.75" customHeight="1" x14ac:dyDescent="0.25">
      <c r="E225" s="4"/>
    </row>
    <row r="226" spans="5:5" ht="15.75" customHeight="1" x14ac:dyDescent="0.25">
      <c r="E226" s="4"/>
    </row>
    <row r="227" spans="5:5" ht="15.75" customHeight="1" x14ac:dyDescent="0.25">
      <c r="E227" s="4"/>
    </row>
    <row r="228" spans="5:5" ht="15.75" customHeight="1" x14ac:dyDescent="0.25">
      <c r="E228" s="4"/>
    </row>
    <row r="229" spans="5:5" ht="15.75" customHeight="1" x14ac:dyDescent="0.25">
      <c r="E229" s="4"/>
    </row>
    <row r="230" spans="5:5" ht="15.75" customHeight="1" x14ac:dyDescent="0.25">
      <c r="E230" s="4"/>
    </row>
    <row r="231" spans="5:5" ht="15.75" customHeight="1" x14ac:dyDescent="0.25">
      <c r="E231" s="4"/>
    </row>
    <row r="232" spans="5:5" ht="15.75" customHeight="1" x14ac:dyDescent="0.25">
      <c r="E232" s="4"/>
    </row>
    <row r="233" spans="5:5" ht="15.75" customHeight="1" x14ac:dyDescent="0.25">
      <c r="E233" s="4"/>
    </row>
    <row r="234" spans="5:5" ht="15.75" customHeight="1" x14ac:dyDescent="0.25">
      <c r="E234" s="4"/>
    </row>
    <row r="235" spans="5:5" ht="15.75" customHeight="1" x14ac:dyDescent="0.25">
      <c r="E235" s="4"/>
    </row>
    <row r="236" spans="5:5" ht="15.75" customHeight="1" x14ac:dyDescent="0.25">
      <c r="E236" s="4"/>
    </row>
    <row r="237" spans="5:5" ht="15.75" customHeight="1" x14ac:dyDescent="0.25">
      <c r="E237" s="4"/>
    </row>
    <row r="238" spans="5:5" ht="15.75" customHeight="1" x14ac:dyDescent="0.25">
      <c r="E238" s="4"/>
    </row>
    <row r="239" spans="5:5" ht="15.75" customHeight="1" x14ac:dyDescent="0.25">
      <c r="E239" s="4"/>
    </row>
    <row r="240" spans="5:5" ht="15.75" customHeight="1" x14ac:dyDescent="0.25">
      <c r="E240" s="4"/>
    </row>
    <row r="241" spans="5:5" ht="15.75" customHeight="1" x14ac:dyDescent="0.25">
      <c r="E241" s="4"/>
    </row>
    <row r="242" spans="5:5" ht="15.75" customHeight="1" x14ac:dyDescent="0.25">
      <c r="E242" s="4"/>
    </row>
    <row r="243" spans="5:5" ht="15.75" customHeight="1" x14ac:dyDescent="0.25">
      <c r="E243" s="4"/>
    </row>
    <row r="244" spans="5:5" ht="15.75" customHeight="1" x14ac:dyDescent="0.25">
      <c r="E244" s="4"/>
    </row>
    <row r="245" spans="5:5" ht="15.75" customHeight="1" x14ac:dyDescent="0.25">
      <c r="E245" s="4"/>
    </row>
    <row r="246" spans="5:5" ht="15.75" customHeight="1" x14ac:dyDescent="0.25">
      <c r="E246" s="4"/>
    </row>
    <row r="247" spans="5:5" ht="15.75" customHeight="1" x14ac:dyDescent="0.25">
      <c r="E247" s="4"/>
    </row>
    <row r="248" spans="5:5" ht="15.75" customHeight="1" x14ac:dyDescent="0.25">
      <c r="E248" s="4"/>
    </row>
    <row r="249" spans="5:5" ht="15.75" customHeight="1" x14ac:dyDescent="0.25">
      <c r="E249" s="4"/>
    </row>
    <row r="250" spans="5:5" ht="15.75" customHeight="1" x14ac:dyDescent="0.25">
      <c r="E250" s="4"/>
    </row>
    <row r="251" spans="5:5" ht="15.75" customHeight="1" x14ac:dyDescent="0.25">
      <c r="E251" s="4"/>
    </row>
    <row r="252" spans="5:5" ht="15.75" customHeight="1" x14ac:dyDescent="0.25">
      <c r="E252" s="4"/>
    </row>
    <row r="253" spans="5:5" ht="15.75" customHeight="1" x14ac:dyDescent="0.25">
      <c r="E253" s="4"/>
    </row>
    <row r="254" spans="5:5" ht="15.75" customHeight="1" x14ac:dyDescent="0.25">
      <c r="E254" s="4"/>
    </row>
    <row r="255" spans="5:5" ht="15.75" customHeight="1" x14ac:dyDescent="0.25">
      <c r="E255" s="4"/>
    </row>
    <row r="256" spans="5:5" ht="15.75" customHeight="1" x14ac:dyDescent="0.25">
      <c r="E256" s="4"/>
    </row>
    <row r="257" spans="5:5" ht="15.75" customHeight="1" x14ac:dyDescent="0.25">
      <c r="E257" s="4"/>
    </row>
    <row r="258" spans="5:5" ht="15.75" customHeight="1" x14ac:dyDescent="0.25">
      <c r="E258" s="4"/>
    </row>
    <row r="259" spans="5:5" ht="15.75" customHeight="1" x14ac:dyDescent="0.25">
      <c r="E259" s="4"/>
    </row>
    <row r="260" spans="5:5" ht="15.75" customHeight="1" x14ac:dyDescent="0.25">
      <c r="E260" s="4"/>
    </row>
    <row r="261" spans="5:5" ht="15.75" customHeight="1" x14ac:dyDescent="0.25">
      <c r="E261" s="4"/>
    </row>
    <row r="262" spans="5:5" ht="15.75" customHeight="1" x14ac:dyDescent="0.25">
      <c r="E262" s="4"/>
    </row>
    <row r="263" spans="5:5" ht="15.75" customHeight="1" x14ac:dyDescent="0.25">
      <c r="E263" s="4"/>
    </row>
    <row r="264" spans="5:5" ht="15.75" customHeight="1" x14ac:dyDescent="0.25">
      <c r="E264" s="4"/>
    </row>
    <row r="265" spans="5:5" ht="15.75" customHeight="1" x14ac:dyDescent="0.25">
      <c r="E265" s="4"/>
    </row>
    <row r="266" spans="5:5" ht="15.75" customHeight="1" x14ac:dyDescent="0.25">
      <c r="E266" s="4"/>
    </row>
    <row r="267" spans="5:5" ht="15.75" customHeight="1" x14ac:dyDescent="0.25">
      <c r="E267" s="4"/>
    </row>
    <row r="268" spans="5:5" ht="15.75" customHeight="1" x14ac:dyDescent="0.25">
      <c r="E268" s="4"/>
    </row>
    <row r="269" spans="5:5" ht="15.75" customHeight="1" x14ac:dyDescent="0.25">
      <c r="E269" s="4"/>
    </row>
    <row r="270" spans="5:5" ht="15.75" customHeight="1" x14ac:dyDescent="0.25">
      <c r="E270" s="4"/>
    </row>
    <row r="271" spans="5:5" ht="15.75" customHeight="1" x14ac:dyDescent="0.25">
      <c r="E271" s="4"/>
    </row>
    <row r="272" spans="5:5" ht="15.75" customHeight="1" x14ac:dyDescent="0.25">
      <c r="E272" s="4"/>
    </row>
    <row r="273" spans="5:5" ht="15.75" customHeight="1" x14ac:dyDescent="0.25">
      <c r="E273" s="4"/>
    </row>
    <row r="274" spans="5:5" ht="15.75" customHeight="1" x14ac:dyDescent="0.25">
      <c r="E274" s="4"/>
    </row>
    <row r="275" spans="5:5" ht="15.75" customHeight="1" x14ac:dyDescent="0.25">
      <c r="E275" s="4"/>
    </row>
    <row r="276" spans="5:5" ht="15.75" customHeight="1" x14ac:dyDescent="0.25">
      <c r="E276" s="4"/>
    </row>
    <row r="277" spans="5:5" ht="15.75" customHeight="1" x14ac:dyDescent="0.25">
      <c r="E277" s="4"/>
    </row>
    <row r="278" spans="5:5" ht="15.75" customHeight="1" x14ac:dyDescent="0.25">
      <c r="E278" s="4"/>
    </row>
    <row r="279" spans="5:5" ht="15.75" customHeight="1" x14ac:dyDescent="0.25">
      <c r="E279" s="4"/>
    </row>
    <row r="280" spans="5:5" ht="15.75" customHeight="1" x14ac:dyDescent="0.25">
      <c r="E280" s="4"/>
    </row>
    <row r="281" spans="5:5" ht="15.75" customHeight="1" x14ac:dyDescent="0.25">
      <c r="E281" s="4"/>
    </row>
    <row r="282" spans="5:5" ht="15.75" customHeight="1" x14ac:dyDescent="0.25">
      <c r="E282" s="4"/>
    </row>
    <row r="283" spans="5:5" ht="15.75" customHeight="1" x14ac:dyDescent="0.25">
      <c r="E283" s="4"/>
    </row>
    <row r="284" spans="5:5" ht="15.75" customHeight="1" x14ac:dyDescent="0.25">
      <c r="E284" s="4"/>
    </row>
    <row r="285" spans="5:5" ht="15.75" customHeight="1" x14ac:dyDescent="0.25">
      <c r="E285" s="4"/>
    </row>
    <row r="286" spans="5:5" ht="15.75" customHeight="1" x14ac:dyDescent="0.25">
      <c r="E286" s="4"/>
    </row>
    <row r="287" spans="5:5" ht="15.75" customHeight="1" x14ac:dyDescent="0.25">
      <c r="E287" s="4"/>
    </row>
    <row r="288" spans="5:5" ht="15.75" customHeight="1" x14ac:dyDescent="0.25">
      <c r="E288" s="4"/>
    </row>
    <row r="289" spans="5:5" ht="15.75" customHeight="1" x14ac:dyDescent="0.25">
      <c r="E289" s="4"/>
    </row>
    <row r="290" spans="5:5" ht="15.75" customHeight="1" x14ac:dyDescent="0.25">
      <c r="E290" s="4"/>
    </row>
    <row r="291" spans="5:5" ht="15.75" customHeight="1" x14ac:dyDescent="0.25">
      <c r="E291" s="4"/>
    </row>
    <row r="292" spans="5:5" ht="15.75" customHeight="1" x14ac:dyDescent="0.25">
      <c r="E292" s="4"/>
    </row>
    <row r="293" spans="5:5" ht="15.75" customHeight="1" x14ac:dyDescent="0.25">
      <c r="E293" s="4"/>
    </row>
    <row r="294" spans="5:5" ht="15.75" customHeight="1" x14ac:dyDescent="0.25">
      <c r="E294" s="4"/>
    </row>
    <row r="295" spans="5:5" ht="15.75" customHeight="1" x14ac:dyDescent="0.25">
      <c r="E295" s="4"/>
    </row>
    <row r="296" spans="5:5" ht="15.75" customHeight="1" x14ac:dyDescent="0.25">
      <c r="E296" s="4"/>
    </row>
    <row r="297" spans="5:5" ht="15.75" customHeight="1" x14ac:dyDescent="0.25">
      <c r="E297" s="4"/>
    </row>
    <row r="298" spans="5:5" ht="15.75" customHeight="1" x14ac:dyDescent="0.25">
      <c r="E298" s="4"/>
    </row>
    <row r="299" spans="5:5" ht="15.75" customHeight="1" x14ac:dyDescent="0.25">
      <c r="E299" s="4"/>
    </row>
    <row r="300" spans="5:5" ht="15.75" customHeight="1" x14ac:dyDescent="0.25">
      <c r="E300" s="4"/>
    </row>
    <row r="301" spans="5:5" ht="15.75" customHeight="1" x14ac:dyDescent="0.25">
      <c r="E301" s="4"/>
    </row>
    <row r="302" spans="5:5" ht="15.75" customHeight="1" x14ac:dyDescent="0.25">
      <c r="E302" s="4"/>
    </row>
    <row r="303" spans="5:5" ht="15.75" customHeight="1" x14ac:dyDescent="0.25">
      <c r="E303" s="4"/>
    </row>
    <row r="304" spans="5:5" ht="15.75" customHeight="1" x14ac:dyDescent="0.25">
      <c r="E304" s="4"/>
    </row>
    <row r="305" spans="5:5" ht="15.75" customHeight="1" x14ac:dyDescent="0.25">
      <c r="E305" s="4"/>
    </row>
    <row r="306" spans="5:5" ht="15.75" customHeight="1" x14ac:dyDescent="0.25">
      <c r="E306" s="4"/>
    </row>
    <row r="307" spans="5:5" ht="15.75" customHeight="1" x14ac:dyDescent="0.25">
      <c r="E307" s="4"/>
    </row>
    <row r="308" spans="5:5" ht="15.75" customHeight="1" x14ac:dyDescent="0.25">
      <c r="E308" s="4"/>
    </row>
    <row r="309" spans="5:5" ht="15.75" customHeight="1" x14ac:dyDescent="0.25">
      <c r="E309" s="4"/>
    </row>
    <row r="310" spans="5:5" ht="15.75" customHeight="1" x14ac:dyDescent="0.25">
      <c r="E310" s="4"/>
    </row>
    <row r="311" spans="5:5" ht="15.75" customHeight="1" x14ac:dyDescent="0.25">
      <c r="E311" s="4"/>
    </row>
    <row r="312" spans="5:5" ht="15.75" customHeight="1" x14ac:dyDescent="0.25">
      <c r="E312" s="4"/>
    </row>
    <row r="313" spans="5:5" ht="15.75" customHeight="1" x14ac:dyDescent="0.25">
      <c r="E313" s="4"/>
    </row>
    <row r="314" spans="5:5" ht="15.75" customHeight="1" x14ac:dyDescent="0.25">
      <c r="E314" s="4"/>
    </row>
    <row r="315" spans="5:5" ht="15.75" customHeight="1" x14ac:dyDescent="0.25">
      <c r="E315" s="4"/>
    </row>
    <row r="316" spans="5:5" ht="15.75" customHeight="1" x14ac:dyDescent="0.25">
      <c r="E316" s="4"/>
    </row>
    <row r="317" spans="5:5" ht="15.75" customHeight="1" x14ac:dyDescent="0.25">
      <c r="E317" s="4"/>
    </row>
    <row r="318" spans="5:5" ht="15.75" customHeight="1" x14ac:dyDescent="0.25">
      <c r="E318" s="4"/>
    </row>
    <row r="319" spans="5:5" ht="15.75" customHeight="1" x14ac:dyDescent="0.25">
      <c r="E319" s="4"/>
    </row>
    <row r="320" spans="5:5" ht="15.75" customHeight="1" x14ac:dyDescent="0.25">
      <c r="E320" s="4"/>
    </row>
    <row r="321" spans="5:5" ht="15.75" customHeight="1" x14ac:dyDescent="0.25">
      <c r="E321" s="4"/>
    </row>
    <row r="322" spans="5:5" ht="15.75" customHeight="1" x14ac:dyDescent="0.25">
      <c r="E322" s="4"/>
    </row>
    <row r="323" spans="5:5" ht="15.75" customHeight="1" x14ac:dyDescent="0.25">
      <c r="E323" s="4"/>
    </row>
    <row r="324" spans="5:5" ht="15.75" customHeight="1" x14ac:dyDescent="0.25">
      <c r="E324" s="4"/>
    </row>
    <row r="325" spans="5:5" ht="15.75" customHeight="1" x14ac:dyDescent="0.25">
      <c r="E325" s="4"/>
    </row>
    <row r="326" spans="5:5" ht="15.75" customHeight="1" x14ac:dyDescent="0.25">
      <c r="E326" s="4"/>
    </row>
    <row r="327" spans="5:5" ht="15.75" customHeight="1" x14ac:dyDescent="0.25">
      <c r="E327" s="4"/>
    </row>
    <row r="328" spans="5:5" ht="15.75" customHeight="1" x14ac:dyDescent="0.25">
      <c r="E328" s="4"/>
    </row>
    <row r="329" spans="5:5" ht="15.75" customHeight="1" x14ac:dyDescent="0.25">
      <c r="E329" s="4"/>
    </row>
    <row r="330" spans="5:5" ht="15.75" customHeight="1" x14ac:dyDescent="0.25">
      <c r="E330" s="4"/>
    </row>
    <row r="331" spans="5:5" ht="15.75" customHeight="1" x14ac:dyDescent="0.25">
      <c r="E331" s="4"/>
    </row>
    <row r="332" spans="5:5" ht="15.75" customHeight="1" x14ac:dyDescent="0.25">
      <c r="E332" s="4"/>
    </row>
    <row r="333" spans="5:5" ht="15.75" customHeight="1" x14ac:dyDescent="0.25">
      <c r="E333" s="4"/>
    </row>
    <row r="334" spans="5:5" ht="15.75" customHeight="1" x14ac:dyDescent="0.25">
      <c r="E334" s="4"/>
    </row>
    <row r="335" spans="5:5" ht="15.75" customHeight="1" x14ac:dyDescent="0.25">
      <c r="E335" s="4"/>
    </row>
    <row r="336" spans="5:5" ht="15.75" customHeight="1" x14ac:dyDescent="0.25">
      <c r="E336" s="4"/>
    </row>
    <row r="337" spans="5:5" ht="15.75" customHeight="1" x14ac:dyDescent="0.25">
      <c r="E337" s="4"/>
    </row>
    <row r="338" spans="5:5" ht="15.75" customHeight="1" x14ac:dyDescent="0.25">
      <c r="E338" s="4"/>
    </row>
    <row r="339" spans="5:5" ht="15.75" customHeight="1" x14ac:dyDescent="0.25">
      <c r="E339" s="4"/>
    </row>
    <row r="340" spans="5:5" ht="15.75" customHeight="1" x14ac:dyDescent="0.25">
      <c r="E340" s="4"/>
    </row>
    <row r="341" spans="5:5" ht="15.75" customHeight="1" x14ac:dyDescent="0.25">
      <c r="E341" s="4"/>
    </row>
    <row r="342" spans="5:5" ht="15.75" customHeight="1" x14ac:dyDescent="0.25">
      <c r="E342" s="4"/>
    </row>
    <row r="343" spans="5:5" ht="15.75" customHeight="1" x14ac:dyDescent="0.25">
      <c r="E343" s="4"/>
    </row>
    <row r="344" spans="5:5" ht="15.75" customHeight="1" x14ac:dyDescent="0.25">
      <c r="E344" s="4"/>
    </row>
    <row r="345" spans="5:5" ht="15.75" customHeight="1" x14ac:dyDescent="0.25">
      <c r="E345" s="4"/>
    </row>
    <row r="346" spans="5:5" ht="15.75" customHeight="1" x14ac:dyDescent="0.25">
      <c r="E346" s="4"/>
    </row>
    <row r="347" spans="5:5" ht="15.75" customHeight="1" x14ac:dyDescent="0.25">
      <c r="E347" s="4"/>
    </row>
    <row r="348" spans="5:5" ht="15.75" customHeight="1" x14ac:dyDescent="0.25">
      <c r="E348" s="4"/>
    </row>
    <row r="349" spans="5:5" ht="15.75" customHeight="1" x14ac:dyDescent="0.25">
      <c r="E349" s="4"/>
    </row>
    <row r="350" spans="5:5" ht="15.75" customHeight="1" x14ac:dyDescent="0.25">
      <c r="E350" s="4"/>
    </row>
    <row r="351" spans="5:5" ht="15.75" customHeight="1" x14ac:dyDescent="0.25">
      <c r="E351" s="4"/>
    </row>
    <row r="352" spans="5:5" ht="15.75" customHeight="1" x14ac:dyDescent="0.25">
      <c r="E352" s="4"/>
    </row>
    <row r="353" spans="5:5" ht="15.75" customHeight="1" x14ac:dyDescent="0.25">
      <c r="E353" s="4"/>
    </row>
    <row r="354" spans="5:5" ht="15.75" customHeight="1" x14ac:dyDescent="0.25">
      <c r="E354" s="4"/>
    </row>
    <row r="355" spans="5:5" ht="15.75" customHeight="1" x14ac:dyDescent="0.25">
      <c r="E355" s="4"/>
    </row>
    <row r="356" spans="5:5" ht="15.75" customHeight="1" x14ac:dyDescent="0.25">
      <c r="E356" s="4"/>
    </row>
    <row r="357" spans="5:5" ht="15.75" customHeight="1" x14ac:dyDescent="0.25">
      <c r="E357" s="4"/>
    </row>
    <row r="358" spans="5:5" ht="15.75" customHeight="1" x14ac:dyDescent="0.25">
      <c r="E358" s="4"/>
    </row>
    <row r="359" spans="5:5" ht="15.75" customHeight="1" x14ac:dyDescent="0.25">
      <c r="E359" s="4"/>
    </row>
    <row r="360" spans="5:5" ht="15.75" customHeight="1" x14ac:dyDescent="0.25">
      <c r="E360" s="4"/>
    </row>
    <row r="361" spans="5:5" ht="15.75" customHeight="1" x14ac:dyDescent="0.25">
      <c r="E361" s="4"/>
    </row>
    <row r="362" spans="5:5" ht="15.75" customHeight="1" x14ac:dyDescent="0.25">
      <c r="E362" s="4"/>
    </row>
    <row r="363" spans="5:5" ht="15.75" customHeight="1" x14ac:dyDescent="0.25">
      <c r="E363" s="4"/>
    </row>
    <row r="364" spans="5:5" ht="15.75" customHeight="1" x14ac:dyDescent="0.25">
      <c r="E364" s="4"/>
    </row>
    <row r="365" spans="5:5" ht="15.75" customHeight="1" x14ac:dyDescent="0.25">
      <c r="E365" s="4"/>
    </row>
    <row r="366" spans="5:5" ht="15.75" customHeight="1" x14ac:dyDescent="0.25">
      <c r="E366" s="4"/>
    </row>
    <row r="367" spans="5:5" ht="15.75" customHeight="1" x14ac:dyDescent="0.25">
      <c r="E367" s="4"/>
    </row>
    <row r="368" spans="5:5" ht="15.75" customHeight="1" x14ac:dyDescent="0.25">
      <c r="E368" s="4"/>
    </row>
    <row r="369" spans="5:5" ht="15.75" customHeight="1" x14ac:dyDescent="0.25">
      <c r="E369" s="4"/>
    </row>
    <row r="370" spans="5:5" ht="15.75" customHeight="1" x14ac:dyDescent="0.25">
      <c r="E370" s="4"/>
    </row>
    <row r="371" spans="5:5" ht="15.75" customHeight="1" x14ac:dyDescent="0.25">
      <c r="E371" s="4"/>
    </row>
    <row r="372" spans="5:5" ht="15.75" customHeight="1" x14ac:dyDescent="0.25">
      <c r="E372" s="4"/>
    </row>
    <row r="373" spans="5:5" ht="15.75" customHeight="1" x14ac:dyDescent="0.25">
      <c r="E373" s="4"/>
    </row>
    <row r="374" spans="5:5" ht="15.75" customHeight="1" x14ac:dyDescent="0.25">
      <c r="E374" s="4"/>
    </row>
    <row r="375" spans="5:5" ht="15.75" customHeight="1" x14ac:dyDescent="0.25">
      <c r="E375" s="4"/>
    </row>
    <row r="376" spans="5:5" ht="15.75" customHeight="1" x14ac:dyDescent="0.25">
      <c r="E376" s="4"/>
    </row>
    <row r="377" spans="5:5" ht="15.75" customHeight="1" x14ac:dyDescent="0.25">
      <c r="E377" s="4"/>
    </row>
    <row r="378" spans="5:5" ht="15.75" customHeight="1" x14ac:dyDescent="0.25">
      <c r="E378" s="4"/>
    </row>
    <row r="379" spans="5:5" ht="15.75" customHeight="1" x14ac:dyDescent="0.25">
      <c r="E379" s="4"/>
    </row>
    <row r="380" spans="5:5" ht="15.75" customHeight="1" x14ac:dyDescent="0.25">
      <c r="E380" s="4"/>
    </row>
    <row r="381" spans="5:5" ht="15.75" customHeight="1" x14ac:dyDescent="0.25">
      <c r="E381" s="4"/>
    </row>
    <row r="382" spans="5:5" ht="15.75" customHeight="1" x14ac:dyDescent="0.25">
      <c r="E382" s="4"/>
    </row>
    <row r="383" spans="5:5" ht="15.75" customHeight="1" x14ac:dyDescent="0.25">
      <c r="E383" s="4"/>
    </row>
    <row r="384" spans="5:5" ht="15.75" customHeight="1" x14ac:dyDescent="0.25">
      <c r="E384" s="4"/>
    </row>
    <row r="385" spans="5:5" ht="15.75" customHeight="1" x14ac:dyDescent="0.25">
      <c r="E385" s="4"/>
    </row>
    <row r="386" spans="5:5" ht="15.75" customHeight="1" x14ac:dyDescent="0.25">
      <c r="E386" s="4"/>
    </row>
    <row r="387" spans="5:5" ht="15.75" customHeight="1" x14ac:dyDescent="0.25">
      <c r="E387" s="4"/>
    </row>
    <row r="388" spans="5:5" ht="15.75" customHeight="1" x14ac:dyDescent="0.25">
      <c r="E388" s="4"/>
    </row>
    <row r="389" spans="5:5" ht="15.75" customHeight="1" x14ac:dyDescent="0.25">
      <c r="E389" s="4"/>
    </row>
    <row r="390" spans="5:5" ht="15.75" customHeight="1" x14ac:dyDescent="0.25">
      <c r="E390" s="4"/>
    </row>
    <row r="391" spans="5:5" ht="15.75" customHeight="1" x14ac:dyDescent="0.25">
      <c r="E391" s="4"/>
    </row>
    <row r="392" spans="5:5" ht="15.75" customHeight="1" x14ac:dyDescent="0.25">
      <c r="E392" s="4"/>
    </row>
    <row r="393" spans="5:5" ht="15.75" customHeight="1" x14ac:dyDescent="0.25">
      <c r="E393" s="4"/>
    </row>
    <row r="394" spans="5:5" ht="15.75" customHeight="1" x14ac:dyDescent="0.25">
      <c r="E394" s="4"/>
    </row>
    <row r="395" spans="5:5" ht="15.75" customHeight="1" x14ac:dyDescent="0.25">
      <c r="E395" s="4"/>
    </row>
    <row r="396" spans="5:5" ht="15.75" customHeight="1" x14ac:dyDescent="0.25">
      <c r="E396" s="4"/>
    </row>
    <row r="397" spans="5:5" ht="15.75" customHeight="1" x14ac:dyDescent="0.25">
      <c r="E397" s="4"/>
    </row>
    <row r="398" spans="5:5" ht="15.75" customHeight="1" x14ac:dyDescent="0.25">
      <c r="E398" s="4"/>
    </row>
    <row r="399" spans="5:5" ht="15.75" customHeight="1" x14ac:dyDescent="0.25">
      <c r="E399" s="4"/>
    </row>
    <row r="400" spans="5:5" ht="15.75" customHeight="1" x14ac:dyDescent="0.25">
      <c r="E400" s="4"/>
    </row>
    <row r="401" spans="5:5" ht="15.75" customHeight="1" x14ac:dyDescent="0.25">
      <c r="E401" s="4"/>
    </row>
    <row r="402" spans="5:5" ht="15.75" customHeight="1" x14ac:dyDescent="0.25">
      <c r="E402" s="4"/>
    </row>
    <row r="403" spans="5:5" ht="15.75" customHeight="1" x14ac:dyDescent="0.25">
      <c r="E403" s="4"/>
    </row>
    <row r="404" spans="5:5" ht="15.75" customHeight="1" x14ac:dyDescent="0.25">
      <c r="E404" s="4"/>
    </row>
    <row r="405" spans="5:5" ht="15.75" customHeight="1" x14ac:dyDescent="0.25">
      <c r="E405" s="4"/>
    </row>
    <row r="406" spans="5:5" ht="15.75" customHeight="1" x14ac:dyDescent="0.25">
      <c r="E406" s="4"/>
    </row>
    <row r="407" spans="5:5" ht="15.75" customHeight="1" x14ac:dyDescent="0.25">
      <c r="E407" s="4"/>
    </row>
    <row r="408" spans="5:5" ht="15.75" customHeight="1" x14ac:dyDescent="0.25">
      <c r="E408" s="4"/>
    </row>
    <row r="409" spans="5:5" ht="15.75" customHeight="1" x14ac:dyDescent="0.25">
      <c r="E409" s="4"/>
    </row>
    <row r="410" spans="5:5" ht="15.75" customHeight="1" x14ac:dyDescent="0.25">
      <c r="E410" s="4"/>
    </row>
    <row r="411" spans="5:5" ht="15.75" customHeight="1" x14ac:dyDescent="0.25">
      <c r="E411" s="4"/>
    </row>
    <row r="412" spans="5:5" ht="15.75" customHeight="1" x14ac:dyDescent="0.25">
      <c r="E412" s="4"/>
    </row>
    <row r="413" spans="5:5" ht="15.75" customHeight="1" x14ac:dyDescent="0.25">
      <c r="E413" s="4"/>
    </row>
    <row r="414" spans="5:5" ht="15.75" customHeight="1" x14ac:dyDescent="0.25">
      <c r="E414" s="4"/>
    </row>
    <row r="415" spans="5:5" ht="15.75" customHeight="1" x14ac:dyDescent="0.25">
      <c r="E415" s="4"/>
    </row>
    <row r="416" spans="5:5" ht="15.75" customHeight="1" x14ac:dyDescent="0.25">
      <c r="E416" s="4"/>
    </row>
    <row r="417" spans="5:5" ht="15.75" customHeight="1" x14ac:dyDescent="0.25">
      <c r="E417" s="4"/>
    </row>
    <row r="418" spans="5:5" ht="15.75" customHeight="1" x14ac:dyDescent="0.25">
      <c r="E418" s="4"/>
    </row>
    <row r="419" spans="5:5" ht="15.75" customHeight="1" x14ac:dyDescent="0.25">
      <c r="E419" s="4"/>
    </row>
    <row r="420" spans="5:5" ht="15.75" customHeight="1" x14ac:dyDescent="0.25">
      <c r="E420" s="4"/>
    </row>
    <row r="421" spans="5:5" ht="15.75" customHeight="1" x14ac:dyDescent="0.25">
      <c r="E421" s="4"/>
    </row>
    <row r="422" spans="5:5" ht="15.75" customHeight="1" x14ac:dyDescent="0.25">
      <c r="E422" s="4"/>
    </row>
    <row r="423" spans="5:5" ht="15.75" customHeight="1" x14ac:dyDescent="0.25">
      <c r="E423" s="4"/>
    </row>
    <row r="424" spans="5:5" ht="15.75" customHeight="1" x14ac:dyDescent="0.25">
      <c r="E424" s="4"/>
    </row>
    <row r="425" spans="5:5" ht="15.75" customHeight="1" x14ac:dyDescent="0.25">
      <c r="E425" s="4"/>
    </row>
    <row r="426" spans="5:5" ht="15.75" customHeight="1" x14ac:dyDescent="0.25">
      <c r="E426" s="4"/>
    </row>
    <row r="427" spans="5:5" ht="15.75" customHeight="1" x14ac:dyDescent="0.25">
      <c r="E427" s="4"/>
    </row>
    <row r="428" spans="5:5" ht="15.75" customHeight="1" x14ac:dyDescent="0.25">
      <c r="E428" s="4"/>
    </row>
    <row r="429" spans="5:5" ht="15.75" customHeight="1" x14ac:dyDescent="0.25">
      <c r="E429" s="4"/>
    </row>
    <row r="430" spans="5:5" ht="15.75" customHeight="1" x14ac:dyDescent="0.25">
      <c r="E430" s="4"/>
    </row>
    <row r="431" spans="5:5" ht="15.75" customHeight="1" x14ac:dyDescent="0.25">
      <c r="E431" s="4"/>
    </row>
    <row r="432" spans="5:5" ht="15.75" customHeight="1" x14ac:dyDescent="0.25">
      <c r="E432" s="4"/>
    </row>
    <row r="433" spans="5:5" ht="15.75" customHeight="1" x14ac:dyDescent="0.25">
      <c r="E433" s="4"/>
    </row>
    <row r="434" spans="5:5" ht="15.75" customHeight="1" x14ac:dyDescent="0.25">
      <c r="E434" s="4"/>
    </row>
    <row r="435" spans="5:5" ht="15.75" customHeight="1" x14ac:dyDescent="0.25">
      <c r="E435" s="4"/>
    </row>
    <row r="436" spans="5:5" ht="15.75" customHeight="1" x14ac:dyDescent="0.25">
      <c r="E436" s="4"/>
    </row>
    <row r="437" spans="5:5" ht="15.75" customHeight="1" x14ac:dyDescent="0.25">
      <c r="E437" s="4"/>
    </row>
    <row r="438" spans="5:5" ht="15.75" customHeight="1" x14ac:dyDescent="0.25">
      <c r="E438" s="4"/>
    </row>
    <row r="439" spans="5:5" ht="15.75" customHeight="1" x14ac:dyDescent="0.25">
      <c r="E439" s="4"/>
    </row>
    <row r="440" spans="5:5" ht="15.75" customHeight="1" x14ac:dyDescent="0.25">
      <c r="E440" s="4"/>
    </row>
    <row r="441" spans="5:5" ht="15.75" customHeight="1" x14ac:dyDescent="0.25">
      <c r="E441" s="4"/>
    </row>
    <row r="442" spans="5:5" ht="15.75" customHeight="1" x14ac:dyDescent="0.25">
      <c r="E442" s="4"/>
    </row>
    <row r="443" spans="5:5" ht="15.75" customHeight="1" x14ac:dyDescent="0.25">
      <c r="E443" s="4"/>
    </row>
    <row r="444" spans="5:5" ht="15.75" customHeight="1" x14ac:dyDescent="0.25">
      <c r="E444" s="4"/>
    </row>
    <row r="445" spans="5:5" ht="15.75" customHeight="1" x14ac:dyDescent="0.25">
      <c r="E445" s="4"/>
    </row>
    <row r="446" spans="5:5" ht="15.75" customHeight="1" x14ac:dyDescent="0.25">
      <c r="E446" s="4"/>
    </row>
    <row r="447" spans="5:5" ht="15.75" customHeight="1" x14ac:dyDescent="0.25">
      <c r="E447" s="4"/>
    </row>
    <row r="448" spans="5:5" ht="15.75" customHeight="1" x14ac:dyDescent="0.25">
      <c r="E448" s="4"/>
    </row>
    <row r="449" spans="5:5" ht="15.75" customHeight="1" x14ac:dyDescent="0.25">
      <c r="E449" s="4"/>
    </row>
    <row r="450" spans="5:5" ht="15.75" customHeight="1" x14ac:dyDescent="0.25">
      <c r="E450" s="4"/>
    </row>
    <row r="451" spans="5:5" ht="15.75" customHeight="1" x14ac:dyDescent="0.25">
      <c r="E451" s="4"/>
    </row>
    <row r="452" spans="5:5" ht="15.75" customHeight="1" x14ac:dyDescent="0.25">
      <c r="E452" s="4"/>
    </row>
    <row r="453" spans="5:5" ht="15.75" customHeight="1" x14ac:dyDescent="0.25">
      <c r="E453" s="4"/>
    </row>
    <row r="454" spans="5:5" ht="15.75" customHeight="1" x14ac:dyDescent="0.25">
      <c r="E454" s="4"/>
    </row>
    <row r="455" spans="5:5" ht="15.75" customHeight="1" x14ac:dyDescent="0.25">
      <c r="E455" s="4"/>
    </row>
    <row r="456" spans="5:5" ht="15.75" customHeight="1" x14ac:dyDescent="0.25">
      <c r="E456" s="4"/>
    </row>
    <row r="457" spans="5:5" ht="15.75" customHeight="1" x14ac:dyDescent="0.25">
      <c r="E457" s="4"/>
    </row>
    <row r="458" spans="5:5" ht="15.75" customHeight="1" x14ac:dyDescent="0.25">
      <c r="E458" s="4"/>
    </row>
    <row r="459" spans="5:5" ht="15.75" customHeight="1" x14ac:dyDescent="0.25">
      <c r="E459" s="4"/>
    </row>
    <row r="460" spans="5:5" ht="15.75" customHeight="1" x14ac:dyDescent="0.25">
      <c r="E460" s="4"/>
    </row>
    <row r="461" spans="5:5" ht="15.75" customHeight="1" x14ac:dyDescent="0.25">
      <c r="E461" s="4"/>
    </row>
    <row r="462" spans="5:5" ht="15.75" customHeight="1" x14ac:dyDescent="0.25">
      <c r="E462" s="4"/>
    </row>
    <row r="463" spans="5:5" ht="15.75" customHeight="1" x14ac:dyDescent="0.25">
      <c r="E463" s="4"/>
    </row>
    <row r="464" spans="5:5" ht="15.75" customHeight="1" x14ac:dyDescent="0.25">
      <c r="E464" s="4"/>
    </row>
    <row r="465" spans="5:5" ht="15.75" customHeight="1" x14ac:dyDescent="0.25">
      <c r="E465" s="4"/>
    </row>
    <row r="466" spans="5:5" ht="15.75" customHeight="1" x14ac:dyDescent="0.25">
      <c r="E466" s="4"/>
    </row>
    <row r="467" spans="5:5" ht="15.75" customHeight="1" x14ac:dyDescent="0.25">
      <c r="E467" s="4"/>
    </row>
    <row r="468" spans="5:5" ht="15.75" customHeight="1" x14ac:dyDescent="0.25">
      <c r="E468" s="4"/>
    </row>
    <row r="469" spans="5:5" ht="15.75" customHeight="1" x14ac:dyDescent="0.25">
      <c r="E469" s="4"/>
    </row>
    <row r="470" spans="5:5" ht="15.75" customHeight="1" x14ac:dyDescent="0.25">
      <c r="E470" s="4"/>
    </row>
    <row r="471" spans="5:5" ht="15.75" customHeight="1" x14ac:dyDescent="0.25">
      <c r="E471" s="4"/>
    </row>
    <row r="472" spans="5:5" ht="15.75" customHeight="1" x14ac:dyDescent="0.25">
      <c r="E472" s="4"/>
    </row>
    <row r="473" spans="5:5" ht="15.75" customHeight="1" x14ac:dyDescent="0.25">
      <c r="E473" s="4"/>
    </row>
    <row r="474" spans="5:5" ht="15.75" customHeight="1" x14ac:dyDescent="0.25">
      <c r="E474" s="4"/>
    </row>
    <row r="475" spans="5:5" ht="15.75" customHeight="1" x14ac:dyDescent="0.25">
      <c r="E475" s="4"/>
    </row>
    <row r="476" spans="5:5" ht="15.75" customHeight="1" x14ac:dyDescent="0.25">
      <c r="E476" s="4"/>
    </row>
    <row r="477" spans="5:5" ht="15.75" customHeight="1" x14ac:dyDescent="0.25">
      <c r="E477" s="4"/>
    </row>
    <row r="478" spans="5:5" ht="15.75" customHeight="1" x14ac:dyDescent="0.25">
      <c r="E478" s="4"/>
    </row>
    <row r="479" spans="5:5" ht="15.75" customHeight="1" x14ac:dyDescent="0.25">
      <c r="E479" s="4"/>
    </row>
    <row r="480" spans="5:5" ht="15.75" customHeight="1" x14ac:dyDescent="0.25">
      <c r="E480" s="4"/>
    </row>
    <row r="481" spans="5:5" ht="15.75" customHeight="1" x14ac:dyDescent="0.25">
      <c r="E481" s="4"/>
    </row>
    <row r="482" spans="5:5" ht="15.75" customHeight="1" x14ac:dyDescent="0.25">
      <c r="E482" s="4"/>
    </row>
    <row r="483" spans="5:5" ht="15.75" customHeight="1" x14ac:dyDescent="0.25">
      <c r="E483" s="4"/>
    </row>
    <row r="484" spans="5:5" ht="15.75" customHeight="1" x14ac:dyDescent="0.25">
      <c r="E484" s="4"/>
    </row>
    <row r="485" spans="5:5" ht="15.75" customHeight="1" x14ac:dyDescent="0.25">
      <c r="E485" s="4"/>
    </row>
    <row r="486" spans="5:5" ht="15.75" customHeight="1" x14ac:dyDescent="0.25">
      <c r="E486" s="4"/>
    </row>
    <row r="487" spans="5:5" ht="15.75" customHeight="1" x14ac:dyDescent="0.25">
      <c r="E487" s="4"/>
    </row>
    <row r="488" spans="5:5" ht="15.75" customHeight="1" x14ac:dyDescent="0.25">
      <c r="E488" s="4"/>
    </row>
    <row r="489" spans="5:5" ht="15.75" customHeight="1" x14ac:dyDescent="0.25">
      <c r="E489" s="4"/>
    </row>
    <row r="490" spans="5:5" ht="15.75" customHeight="1" x14ac:dyDescent="0.25">
      <c r="E490" s="4"/>
    </row>
    <row r="491" spans="5:5" ht="15.75" customHeight="1" x14ac:dyDescent="0.25">
      <c r="E491" s="4"/>
    </row>
    <row r="492" spans="5:5" ht="15.75" customHeight="1" x14ac:dyDescent="0.25">
      <c r="E492" s="4"/>
    </row>
    <row r="493" spans="5:5" ht="15.75" customHeight="1" x14ac:dyDescent="0.25">
      <c r="E493" s="4"/>
    </row>
    <row r="494" spans="5:5" ht="15.75" customHeight="1" x14ac:dyDescent="0.25">
      <c r="E494" s="4"/>
    </row>
    <row r="495" spans="5:5" ht="15.75" customHeight="1" x14ac:dyDescent="0.25">
      <c r="E495" s="4"/>
    </row>
    <row r="496" spans="5:5" ht="15.75" customHeight="1" x14ac:dyDescent="0.25">
      <c r="E496" s="4"/>
    </row>
    <row r="497" spans="5:5" ht="15.75" customHeight="1" x14ac:dyDescent="0.25">
      <c r="E497" s="4"/>
    </row>
    <row r="498" spans="5:5" ht="15.75" customHeight="1" x14ac:dyDescent="0.25">
      <c r="E498" s="4"/>
    </row>
    <row r="499" spans="5:5" ht="15.75" customHeight="1" x14ac:dyDescent="0.25">
      <c r="E499" s="4"/>
    </row>
    <row r="500" spans="5:5" ht="15.75" customHeight="1" x14ac:dyDescent="0.25">
      <c r="E500" s="4"/>
    </row>
    <row r="501" spans="5:5" ht="15.75" customHeight="1" x14ac:dyDescent="0.25">
      <c r="E501" s="4"/>
    </row>
    <row r="502" spans="5:5" ht="15.75" customHeight="1" x14ac:dyDescent="0.25">
      <c r="E502" s="4"/>
    </row>
    <row r="503" spans="5:5" ht="15.75" customHeight="1" x14ac:dyDescent="0.25">
      <c r="E503" s="4"/>
    </row>
    <row r="504" spans="5:5" ht="15.75" customHeight="1" x14ac:dyDescent="0.25">
      <c r="E504" s="4"/>
    </row>
    <row r="505" spans="5:5" ht="15.75" customHeight="1" x14ac:dyDescent="0.25">
      <c r="E505" s="4"/>
    </row>
    <row r="506" spans="5:5" ht="15.75" customHeight="1" x14ac:dyDescent="0.25">
      <c r="E506" s="4"/>
    </row>
    <row r="507" spans="5:5" ht="15.75" customHeight="1" x14ac:dyDescent="0.25">
      <c r="E507" s="4"/>
    </row>
    <row r="508" spans="5:5" ht="15.75" customHeight="1" x14ac:dyDescent="0.25">
      <c r="E508" s="4"/>
    </row>
    <row r="509" spans="5:5" ht="15.75" customHeight="1" x14ac:dyDescent="0.25">
      <c r="E509" s="4"/>
    </row>
    <row r="510" spans="5:5" ht="15.75" customHeight="1" x14ac:dyDescent="0.25">
      <c r="E510" s="4"/>
    </row>
    <row r="511" spans="5:5" ht="15.75" customHeight="1" x14ac:dyDescent="0.25">
      <c r="E511" s="4"/>
    </row>
    <row r="512" spans="5:5" ht="15.75" customHeight="1" x14ac:dyDescent="0.25">
      <c r="E512" s="4"/>
    </row>
    <row r="513" spans="5:5" ht="15.75" customHeight="1" x14ac:dyDescent="0.25">
      <c r="E513" s="4"/>
    </row>
    <row r="514" spans="5:5" ht="15.75" customHeight="1" x14ac:dyDescent="0.25">
      <c r="E514" s="4"/>
    </row>
    <row r="515" spans="5:5" ht="15.75" customHeight="1" x14ac:dyDescent="0.25">
      <c r="E515" s="4"/>
    </row>
    <row r="516" spans="5:5" ht="15.75" customHeight="1" x14ac:dyDescent="0.25">
      <c r="E516" s="4"/>
    </row>
    <row r="517" spans="5:5" ht="15.75" customHeight="1" x14ac:dyDescent="0.25">
      <c r="E517" s="4"/>
    </row>
    <row r="518" spans="5:5" ht="15.75" customHeight="1" x14ac:dyDescent="0.25">
      <c r="E518" s="4"/>
    </row>
    <row r="519" spans="5:5" ht="15.75" customHeight="1" x14ac:dyDescent="0.25">
      <c r="E519" s="4"/>
    </row>
    <row r="520" spans="5:5" ht="15.75" customHeight="1" x14ac:dyDescent="0.25">
      <c r="E520" s="4"/>
    </row>
    <row r="521" spans="5:5" ht="15.75" customHeight="1" x14ac:dyDescent="0.25">
      <c r="E521" s="4"/>
    </row>
    <row r="522" spans="5:5" ht="15.75" customHeight="1" x14ac:dyDescent="0.25">
      <c r="E522" s="4"/>
    </row>
    <row r="523" spans="5:5" ht="15.75" customHeight="1" x14ac:dyDescent="0.25">
      <c r="E523" s="4"/>
    </row>
    <row r="524" spans="5:5" ht="15.75" customHeight="1" x14ac:dyDescent="0.25">
      <c r="E524" s="4"/>
    </row>
    <row r="525" spans="5:5" ht="15.75" customHeight="1" x14ac:dyDescent="0.25">
      <c r="E525" s="4"/>
    </row>
    <row r="526" spans="5:5" ht="15.75" customHeight="1" x14ac:dyDescent="0.25">
      <c r="E526" s="4"/>
    </row>
    <row r="527" spans="5:5" ht="15.75" customHeight="1" x14ac:dyDescent="0.25">
      <c r="E527" s="4"/>
    </row>
    <row r="528" spans="5:5" ht="15.75" customHeight="1" x14ac:dyDescent="0.25">
      <c r="E528" s="4"/>
    </row>
    <row r="529" spans="5:5" ht="15.75" customHeight="1" x14ac:dyDescent="0.25">
      <c r="E529" s="4"/>
    </row>
    <row r="530" spans="5:5" ht="15.75" customHeight="1" x14ac:dyDescent="0.25">
      <c r="E530" s="4"/>
    </row>
    <row r="531" spans="5:5" ht="15.75" customHeight="1" x14ac:dyDescent="0.25">
      <c r="E531" s="4"/>
    </row>
    <row r="532" spans="5:5" ht="15.75" customHeight="1" x14ac:dyDescent="0.25">
      <c r="E532" s="4"/>
    </row>
    <row r="533" spans="5:5" ht="15.75" customHeight="1" x14ac:dyDescent="0.25">
      <c r="E533" s="4"/>
    </row>
    <row r="534" spans="5:5" ht="15.75" customHeight="1" x14ac:dyDescent="0.25">
      <c r="E534" s="4"/>
    </row>
    <row r="535" spans="5:5" ht="15.75" customHeight="1" x14ac:dyDescent="0.25">
      <c r="E535" s="4"/>
    </row>
    <row r="536" spans="5:5" ht="15.75" customHeight="1" x14ac:dyDescent="0.25">
      <c r="E536" s="4"/>
    </row>
    <row r="537" spans="5:5" ht="15.75" customHeight="1" x14ac:dyDescent="0.25">
      <c r="E537" s="4"/>
    </row>
    <row r="538" spans="5:5" ht="15.75" customHeight="1" x14ac:dyDescent="0.25">
      <c r="E538" s="4"/>
    </row>
    <row r="539" spans="5:5" ht="15.75" customHeight="1" x14ac:dyDescent="0.25">
      <c r="E539" s="4"/>
    </row>
    <row r="540" spans="5:5" ht="15.75" customHeight="1" x14ac:dyDescent="0.25">
      <c r="E540" s="4"/>
    </row>
    <row r="541" spans="5:5" ht="15.75" customHeight="1" x14ac:dyDescent="0.25">
      <c r="E541" s="4"/>
    </row>
    <row r="542" spans="5:5" ht="15.75" customHeight="1" x14ac:dyDescent="0.25">
      <c r="E542" s="4"/>
    </row>
    <row r="543" spans="5:5" ht="15.75" customHeight="1" x14ac:dyDescent="0.25">
      <c r="E543" s="4"/>
    </row>
    <row r="544" spans="5:5" ht="15.75" customHeight="1" x14ac:dyDescent="0.25">
      <c r="E544" s="4"/>
    </row>
    <row r="545" spans="5:5" ht="15.75" customHeight="1" x14ac:dyDescent="0.25">
      <c r="E545" s="4"/>
    </row>
    <row r="546" spans="5:5" ht="15.75" customHeight="1" x14ac:dyDescent="0.25">
      <c r="E546" s="4"/>
    </row>
    <row r="547" spans="5:5" ht="15.75" customHeight="1" x14ac:dyDescent="0.25">
      <c r="E547" s="4"/>
    </row>
    <row r="548" spans="5:5" ht="15.75" customHeight="1" x14ac:dyDescent="0.25">
      <c r="E548" s="4"/>
    </row>
    <row r="549" spans="5:5" ht="15.75" customHeight="1" x14ac:dyDescent="0.25">
      <c r="E549" s="4"/>
    </row>
    <row r="550" spans="5:5" ht="15.75" customHeight="1" x14ac:dyDescent="0.25">
      <c r="E550" s="4"/>
    </row>
    <row r="551" spans="5:5" ht="15.75" customHeight="1" x14ac:dyDescent="0.25">
      <c r="E551" s="4"/>
    </row>
    <row r="552" spans="5:5" ht="15.75" customHeight="1" x14ac:dyDescent="0.25">
      <c r="E552" s="4"/>
    </row>
    <row r="553" spans="5:5" ht="15.75" customHeight="1" x14ac:dyDescent="0.25">
      <c r="E553" s="4"/>
    </row>
    <row r="554" spans="5:5" ht="15.75" customHeight="1" x14ac:dyDescent="0.25">
      <c r="E554" s="4"/>
    </row>
    <row r="555" spans="5:5" ht="15.75" customHeight="1" x14ac:dyDescent="0.25">
      <c r="E555" s="4"/>
    </row>
    <row r="556" spans="5:5" ht="15.75" customHeight="1" x14ac:dyDescent="0.25">
      <c r="E556" s="4"/>
    </row>
    <row r="557" spans="5:5" ht="15.75" customHeight="1" x14ac:dyDescent="0.25">
      <c r="E557" s="4"/>
    </row>
    <row r="558" spans="5:5" ht="15.75" customHeight="1" x14ac:dyDescent="0.25">
      <c r="E558" s="4"/>
    </row>
    <row r="559" spans="5:5" ht="15.75" customHeight="1" x14ac:dyDescent="0.25">
      <c r="E559" s="4"/>
    </row>
    <row r="560" spans="5:5" ht="15.75" customHeight="1" x14ac:dyDescent="0.25">
      <c r="E560" s="4"/>
    </row>
    <row r="561" spans="5:5" ht="15.75" customHeight="1" x14ac:dyDescent="0.25">
      <c r="E561" s="4"/>
    </row>
    <row r="562" spans="5:5" ht="15.75" customHeight="1" x14ac:dyDescent="0.25">
      <c r="E562" s="4"/>
    </row>
    <row r="563" spans="5:5" ht="15.75" customHeight="1" x14ac:dyDescent="0.25">
      <c r="E563" s="4"/>
    </row>
    <row r="564" spans="5:5" ht="15.75" customHeight="1" x14ac:dyDescent="0.25">
      <c r="E564" s="4"/>
    </row>
    <row r="565" spans="5:5" ht="15.75" customHeight="1" x14ac:dyDescent="0.25">
      <c r="E565" s="4"/>
    </row>
    <row r="566" spans="5:5" ht="15.75" customHeight="1" x14ac:dyDescent="0.25">
      <c r="E566" s="4"/>
    </row>
    <row r="567" spans="5:5" ht="15.75" customHeight="1" x14ac:dyDescent="0.25">
      <c r="E567" s="4"/>
    </row>
    <row r="568" spans="5:5" ht="15.75" customHeight="1" x14ac:dyDescent="0.25">
      <c r="E568" s="4"/>
    </row>
    <row r="569" spans="5:5" ht="15.75" customHeight="1" x14ac:dyDescent="0.25">
      <c r="E569" s="4"/>
    </row>
    <row r="570" spans="5:5" ht="15.75" customHeight="1" x14ac:dyDescent="0.25">
      <c r="E570" s="4"/>
    </row>
    <row r="571" spans="5:5" ht="15.75" customHeight="1" x14ac:dyDescent="0.25">
      <c r="E571" s="4"/>
    </row>
    <row r="572" spans="5:5" ht="15.75" customHeight="1" x14ac:dyDescent="0.25">
      <c r="E572" s="4"/>
    </row>
    <row r="573" spans="5:5" ht="15.75" customHeight="1" x14ac:dyDescent="0.25">
      <c r="E573" s="4"/>
    </row>
    <row r="574" spans="5:5" ht="15.75" customHeight="1" x14ac:dyDescent="0.25">
      <c r="E574" s="4"/>
    </row>
    <row r="575" spans="5:5" ht="15.75" customHeight="1" x14ac:dyDescent="0.25">
      <c r="E575" s="4"/>
    </row>
    <row r="576" spans="5:5" ht="15.75" customHeight="1" x14ac:dyDescent="0.25">
      <c r="E576" s="4"/>
    </row>
    <row r="577" spans="5:5" ht="15.75" customHeight="1" x14ac:dyDescent="0.25">
      <c r="E577" s="4"/>
    </row>
    <row r="578" spans="5:5" ht="15.75" customHeight="1" x14ac:dyDescent="0.25">
      <c r="E578" s="4"/>
    </row>
    <row r="579" spans="5:5" ht="15.75" customHeight="1" x14ac:dyDescent="0.25">
      <c r="E579" s="4"/>
    </row>
    <row r="580" spans="5:5" ht="15.75" customHeight="1" x14ac:dyDescent="0.25">
      <c r="E580" s="4"/>
    </row>
    <row r="581" spans="5:5" ht="15.75" customHeight="1" x14ac:dyDescent="0.25">
      <c r="E581" s="4"/>
    </row>
    <row r="582" spans="5:5" ht="15.75" customHeight="1" x14ac:dyDescent="0.25">
      <c r="E582" s="4"/>
    </row>
    <row r="583" spans="5:5" ht="15.75" customHeight="1" x14ac:dyDescent="0.25">
      <c r="E583" s="4"/>
    </row>
    <row r="584" spans="5:5" ht="15.75" customHeight="1" x14ac:dyDescent="0.25">
      <c r="E584" s="4"/>
    </row>
    <row r="585" spans="5:5" ht="15.75" customHeight="1" x14ac:dyDescent="0.25">
      <c r="E585" s="4"/>
    </row>
    <row r="586" spans="5:5" ht="15.75" customHeight="1" x14ac:dyDescent="0.25">
      <c r="E586" s="4"/>
    </row>
    <row r="587" spans="5:5" ht="15.75" customHeight="1" x14ac:dyDescent="0.25">
      <c r="E587" s="4"/>
    </row>
    <row r="588" spans="5:5" ht="15.75" customHeight="1" x14ac:dyDescent="0.25">
      <c r="E588" s="4"/>
    </row>
    <row r="589" spans="5:5" ht="15.75" customHeight="1" x14ac:dyDescent="0.25">
      <c r="E589" s="4"/>
    </row>
    <row r="590" spans="5:5" ht="15.75" customHeight="1" x14ac:dyDescent="0.25">
      <c r="E590" s="4"/>
    </row>
    <row r="591" spans="5:5" ht="15.75" customHeight="1" x14ac:dyDescent="0.25">
      <c r="E591" s="4"/>
    </row>
    <row r="592" spans="5:5" ht="15.75" customHeight="1" x14ac:dyDescent="0.25">
      <c r="E592" s="4"/>
    </row>
    <row r="593" spans="5:5" ht="15.75" customHeight="1" x14ac:dyDescent="0.25">
      <c r="E593" s="4"/>
    </row>
    <row r="594" spans="5:5" ht="15.75" customHeight="1" x14ac:dyDescent="0.25">
      <c r="E594" s="4"/>
    </row>
    <row r="595" spans="5:5" ht="15.75" customHeight="1" x14ac:dyDescent="0.25">
      <c r="E595" s="4"/>
    </row>
    <row r="596" spans="5:5" ht="15.75" customHeight="1" x14ac:dyDescent="0.25">
      <c r="E596" s="4"/>
    </row>
    <row r="597" spans="5:5" ht="15.75" customHeight="1" x14ac:dyDescent="0.25">
      <c r="E597" s="4"/>
    </row>
    <row r="598" spans="5:5" ht="15.75" customHeight="1" x14ac:dyDescent="0.25">
      <c r="E598" s="4"/>
    </row>
    <row r="599" spans="5:5" ht="15.75" customHeight="1" x14ac:dyDescent="0.25">
      <c r="E599" s="4"/>
    </row>
    <row r="600" spans="5:5" ht="15.75" customHeight="1" x14ac:dyDescent="0.25">
      <c r="E600" s="4"/>
    </row>
    <row r="601" spans="5:5" ht="15.75" customHeight="1" x14ac:dyDescent="0.25">
      <c r="E601" s="4"/>
    </row>
    <row r="602" spans="5:5" ht="15.75" customHeight="1" x14ac:dyDescent="0.25">
      <c r="E602" s="4"/>
    </row>
    <row r="603" spans="5:5" ht="15.75" customHeight="1" x14ac:dyDescent="0.25">
      <c r="E603" s="4"/>
    </row>
    <row r="604" spans="5:5" ht="15.75" customHeight="1" x14ac:dyDescent="0.25">
      <c r="E604" s="4"/>
    </row>
    <row r="605" spans="5:5" ht="15.75" customHeight="1" x14ac:dyDescent="0.25">
      <c r="E605" s="4"/>
    </row>
    <row r="606" spans="5:5" ht="15.75" customHeight="1" x14ac:dyDescent="0.25">
      <c r="E606" s="4"/>
    </row>
    <row r="607" spans="5:5" ht="15.75" customHeight="1" x14ac:dyDescent="0.25">
      <c r="E607" s="4"/>
    </row>
    <row r="608" spans="5:5" ht="15.75" customHeight="1" x14ac:dyDescent="0.25">
      <c r="E608" s="4"/>
    </row>
    <row r="609" spans="5:5" ht="15.75" customHeight="1" x14ac:dyDescent="0.25">
      <c r="E609" s="4"/>
    </row>
    <row r="610" spans="5:5" ht="15.75" customHeight="1" x14ac:dyDescent="0.25">
      <c r="E610" s="4"/>
    </row>
    <row r="611" spans="5:5" ht="15.75" customHeight="1" x14ac:dyDescent="0.25">
      <c r="E611" s="4"/>
    </row>
    <row r="612" spans="5:5" ht="15.75" customHeight="1" x14ac:dyDescent="0.25">
      <c r="E612" s="4"/>
    </row>
    <row r="613" spans="5:5" ht="15.75" customHeight="1" x14ac:dyDescent="0.25">
      <c r="E613" s="4"/>
    </row>
    <row r="614" spans="5:5" ht="15.75" customHeight="1" x14ac:dyDescent="0.25">
      <c r="E614" s="4"/>
    </row>
    <row r="615" spans="5:5" ht="15.75" customHeight="1" x14ac:dyDescent="0.25">
      <c r="E615" s="4"/>
    </row>
    <row r="616" spans="5:5" ht="15.75" customHeight="1" x14ac:dyDescent="0.25">
      <c r="E616" s="4"/>
    </row>
    <row r="617" spans="5:5" ht="15.75" customHeight="1" x14ac:dyDescent="0.25">
      <c r="E617" s="4"/>
    </row>
    <row r="618" spans="5:5" ht="15.75" customHeight="1" x14ac:dyDescent="0.25">
      <c r="E618" s="4"/>
    </row>
    <row r="619" spans="5:5" ht="15.75" customHeight="1" x14ac:dyDescent="0.25">
      <c r="E619" s="4"/>
    </row>
    <row r="620" spans="5:5" ht="15.75" customHeight="1" x14ac:dyDescent="0.25">
      <c r="E620" s="4"/>
    </row>
    <row r="621" spans="5:5" ht="15.75" customHeight="1" x14ac:dyDescent="0.25">
      <c r="E621" s="4"/>
    </row>
    <row r="622" spans="5:5" ht="15.75" customHeight="1" x14ac:dyDescent="0.25">
      <c r="E622" s="4"/>
    </row>
    <row r="623" spans="5:5" ht="15.75" customHeight="1" x14ac:dyDescent="0.25">
      <c r="E623" s="4"/>
    </row>
    <row r="624" spans="5:5" ht="15.75" customHeight="1" x14ac:dyDescent="0.25">
      <c r="E624" s="4"/>
    </row>
    <row r="625" spans="5:5" ht="15.75" customHeight="1" x14ac:dyDescent="0.25">
      <c r="E625" s="4"/>
    </row>
    <row r="626" spans="5:5" ht="15.75" customHeight="1" x14ac:dyDescent="0.25">
      <c r="E626" s="4"/>
    </row>
    <row r="627" spans="5:5" ht="15.75" customHeight="1" x14ac:dyDescent="0.25">
      <c r="E627" s="4"/>
    </row>
    <row r="628" spans="5:5" ht="15.75" customHeight="1" x14ac:dyDescent="0.25">
      <c r="E628" s="4"/>
    </row>
    <row r="629" spans="5:5" ht="15.75" customHeight="1" x14ac:dyDescent="0.25">
      <c r="E629" s="4"/>
    </row>
    <row r="630" spans="5:5" ht="15.75" customHeight="1" x14ac:dyDescent="0.25">
      <c r="E630" s="4"/>
    </row>
    <row r="631" spans="5:5" ht="15.75" customHeight="1" x14ac:dyDescent="0.25">
      <c r="E631" s="4"/>
    </row>
    <row r="632" spans="5:5" ht="15.75" customHeight="1" x14ac:dyDescent="0.25">
      <c r="E632" s="4"/>
    </row>
    <row r="633" spans="5:5" ht="15.75" customHeight="1" x14ac:dyDescent="0.25">
      <c r="E633" s="4"/>
    </row>
    <row r="634" spans="5:5" ht="15.75" customHeight="1" x14ac:dyDescent="0.25">
      <c r="E634" s="4"/>
    </row>
    <row r="635" spans="5:5" ht="15.75" customHeight="1" x14ac:dyDescent="0.25">
      <c r="E635" s="4"/>
    </row>
    <row r="636" spans="5:5" ht="15.75" customHeight="1" x14ac:dyDescent="0.25">
      <c r="E636" s="4"/>
    </row>
    <row r="637" spans="5:5" ht="15.75" customHeight="1" x14ac:dyDescent="0.25">
      <c r="E637" s="4"/>
    </row>
    <row r="638" spans="5:5" ht="15.75" customHeight="1" x14ac:dyDescent="0.25">
      <c r="E638" s="4"/>
    </row>
    <row r="639" spans="5:5" ht="15.75" customHeight="1" x14ac:dyDescent="0.25">
      <c r="E639" s="4"/>
    </row>
    <row r="640" spans="5:5" ht="15.75" customHeight="1" x14ac:dyDescent="0.25">
      <c r="E640" s="4"/>
    </row>
    <row r="641" spans="5:5" ht="15.75" customHeight="1" x14ac:dyDescent="0.25">
      <c r="E641" s="4"/>
    </row>
    <row r="642" spans="5:5" ht="15.75" customHeight="1" x14ac:dyDescent="0.25">
      <c r="E642" s="4"/>
    </row>
    <row r="643" spans="5:5" ht="15.75" customHeight="1" x14ac:dyDescent="0.25">
      <c r="E643" s="4"/>
    </row>
    <row r="644" spans="5:5" ht="15.75" customHeight="1" x14ac:dyDescent="0.25">
      <c r="E644" s="4"/>
    </row>
    <row r="645" spans="5:5" ht="15.75" customHeight="1" x14ac:dyDescent="0.25">
      <c r="E645" s="4"/>
    </row>
    <row r="646" spans="5:5" ht="15.75" customHeight="1" x14ac:dyDescent="0.25">
      <c r="E646" s="4"/>
    </row>
    <row r="647" spans="5:5" ht="15.75" customHeight="1" x14ac:dyDescent="0.25">
      <c r="E647" s="4"/>
    </row>
    <row r="648" spans="5:5" ht="15.75" customHeight="1" x14ac:dyDescent="0.25">
      <c r="E648" s="4"/>
    </row>
    <row r="649" spans="5:5" ht="15.75" customHeight="1" x14ac:dyDescent="0.25">
      <c r="E649" s="4"/>
    </row>
    <row r="650" spans="5:5" ht="15.75" customHeight="1" x14ac:dyDescent="0.25">
      <c r="E650" s="4"/>
    </row>
    <row r="651" spans="5:5" ht="15.75" customHeight="1" x14ac:dyDescent="0.25">
      <c r="E651" s="4"/>
    </row>
    <row r="652" spans="5:5" ht="15.75" customHeight="1" x14ac:dyDescent="0.25">
      <c r="E652" s="4"/>
    </row>
    <row r="653" spans="5:5" ht="15.75" customHeight="1" x14ac:dyDescent="0.25">
      <c r="E653" s="4"/>
    </row>
    <row r="654" spans="5:5" ht="15.75" customHeight="1" x14ac:dyDescent="0.25">
      <c r="E654" s="4"/>
    </row>
    <row r="655" spans="5:5" ht="15.75" customHeight="1" x14ac:dyDescent="0.25">
      <c r="E655" s="4"/>
    </row>
    <row r="656" spans="5:5" ht="15.75" customHeight="1" x14ac:dyDescent="0.25">
      <c r="E656" s="4"/>
    </row>
    <row r="657" spans="5:5" ht="15.75" customHeight="1" x14ac:dyDescent="0.25">
      <c r="E657" s="4"/>
    </row>
    <row r="658" spans="5:5" ht="15.75" customHeight="1" x14ac:dyDescent="0.25">
      <c r="E658" s="4"/>
    </row>
    <row r="659" spans="5:5" ht="15.75" customHeight="1" x14ac:dyDescent="0.25">
      <c r="E659" s="4"/>
    </row>
    <row r="660" spans="5:5" ht="15.75" customHeight="1" x14ac:dyDescent="0.25">
      <c r="E660" s="4"/>
    </row>
    <row r="661" spans="5:5" ht="15.75" customHeight="1" x14ac:dyDescent="0.25">
      <c r="E661" s="4"/>
    </row>
    <row r="662" spans="5:5" ht="15.75" customHeight="1" x14ac:dyDescent="0.25">
      <c r="E662" s="4"/>
    </row>
    <row r="663" spans="5:5" ht="15.75" customHeight="1" x14ac:dyDescent="0.25">
      <c r="E663" s="4"/>
    </row>
    <row r="664" spans="5:5" ht="15.75" customHeight="1" x14ac:dyDescent="0.25">
      <c r="E664" s="4"/>
    </row>
    <row r="665" spans="5:5" ht="15.75" customHeight="1" x14ac:dyDescent="0.25">
      <c r="E665" s="4"/>
    </row>
    <row r="666" spans="5:5" ht="15.75" customHeight="1" x14ac:dyDescent="0.25">
      <c r="E666" s="4"/>
    </row>
    <row r="667" spans="5:5" ht="15.75" customHeight="1" x14ac:dyDescent="0.25">
      <c r="E667" s="4"/>
    </row>
    <row r="668" spans="5:5" ht="15.75" customHeight="1" x14ac:dyDescent="0.25">
      <c r="E668" s="4"/>
    </row>
    <row r="669" spans="5:5" ht="15.75" customHeight="1" x14ac:dyDescent="0.25">
      <c r="E669" s="4"/>
    </row>
    <row r="670" spans="5:5" ht="15.75" customHeight="1" x14ac:dyDescent="0.25">
      <c r="E670" s="4"/>
    </row>
    <row r="671" spans="5:5" ht="15.75" customHeight="1" x14ac:dyDescent="0.25">
      <c r="E671" s="4"/>
    </row>
    <row r="672" spans="5:5" ht="15.75" customHeight="1" x14ac:dyDescent="0.25">
      <c r="E672" s="4"/>
    </row>
    <row r="673" spans="5:5" ht="15.75" customHeight="1" x14ac:dyDescent="0.25">
      <c r="E673" s="4"/>
    </row>
    <row r="674" spans="5:5" ht="15.75" customHeight="1" x14ac:dyDescent="0.25">
      <c r="E674" s="4"/>
    </row>
    <row r="675" spans="5:5" ht="15.75" customHeight="1" x14ac:dyDescent="0.25">
      <c r="E675" s="4"/>
    </row>
    <row r="676" spans="5:5" ht="15.75" customHeight="1" x14ac:dyDescent="0.25">
      <c r="E676" s="4"/>
    </row>
    <row r="677" spans="5:5" ht="15.75" customHeight="1" x14ac:dyDescent="0.25">
      <c r="E677" s="4"/>
    </row>
    <row r="678" spans="5:5" ht="15.75" customHeight="1" x14ac:dyDescent="0.25">
      <c r="E678" s="4"/>
    </row>
    <row r="679" spans="5:5" ht="15.75" customHeight="1" x14ac:dyDescent="0.25">
      <c r="E679" s="4"/>
    </row>
    <row r="680" spans="5:5" ht="15.75" customHeight="1" x14ac:dyDescent="0.25">
      <c r="E680" s="4"/>
    </row>
    <row r="681" spans="5:5" ht="15.75" customHeight="1" x14ac:dyDescent="0.25">
      <c r="E681" s="4"/>
    </row>
    <row r="682" spans="5:5" ht="15.75" customHeight="1" x14ac:dyDescent="0.25">
      <c r="E682" s="4"/>
    </row>
    <row r="683" spans="5:5" ht="15.75" customHeight="1" x14ac:dyDescent="0.25">
      <c r="E683" s="4"/>
    </row>
    <row r="684" spans="5:5" ht="15.75" customHeight="1" x14ac:dyDescent="0.25">
      <c r="E684" s="4"/>
    </row>
    <row r="685" spans="5:5" ht="15.75" customHeight="1" x14ac:dyDescent="0.25">
      <c r="E685" s="4"/>
    </row>
    <row r="686" spans="5:5" ht="15.75" customHeight="1" x14ac:dyDescent="0.25">
      <c r="E686" s="4"/>
    </row>
    <row r="687" spans="5:5" ht="15.75" customHeight="1" x14ac:dyDescent="0.25">
      <c r="E687" s="4"/>
    </row>
    <row r="688" spans="5:5" ht="15.75" customHeight="1" x14ac:dyDescent="0.25">
      <c r="E688" s="4"/>
    </row>
    <row r="689" spans="5:5" ht="15.75" customHeight="1" x14ac:dyDescent="0.25">
      <c r="E689" s="4"/>
    </row>
    <row r="690" spans="5:5" ht="15.75" customHeight="1" x14ac:dyDescent="0.25">
      <c r="E690" s="4"/>
    </row>
    <row r="691" spans="5:5" ht="15.75" customHeight="1" x14ac:dyDescent="0.25">
      <c r="E691" s="4"/>
    </row>
    <row r="692" spans="5:5" ht="15.75" customHeight="1" x14ac:dyDescent="0.25">
      <c r="E692" s="4"/>
    </row>
    <row r="693" spans="5:5" ht="15.75" customHeight="1" x14ac:dyDescent="0.25">
      <c r="E693" s="4"/>
    </row>
    <row r="694" spans="5:5" ht="15.75" customHeight="1" x14ac:dyDescent="0.25">
      <c r="E694" s="4"/>
    </row>
    <row r="695" spans="5:5" ht="15.75" customHeight="1" x14ac:dyDescent="0.25">
      <c r="E695" s="4"/>
    </row>
    <row r="696" spans="5:5" ht="15.75" customHeight="1" x14ac:dyDescent="0.25">
      <c r="E696" s="4"/>
    </row>
    <row r="697" spans="5:5" ht="15.75" customHeight="1" x14ac:dyDescent="0.25">
      <c r="E697" s="4"/>
    </row>
    <row r="698" spans="5:5" ht="15.75" customHeight="1" x14ac:dyDescent="0.25">
      <c r="E698" s="4"/>
    </row>
    <row r="699" spans="5:5" ht="15.75" customHeight="1" x14ac:dyDescent="0.25">
      <c r="E699" s="4"/>
    </row>
    <row r="700" spans="5:5" ht="15.75" customHeight="1" x14ac:dyDescent="0.25">
      <c r="E700" s="4"/>
    </row>
    <row r="701" spans="5:5" ht="15.75" customHeight="1" x14ac:dyDescent="0.25">
      <c r="E701" s="4"/>
    </row>
    <row r="702" spans="5:5" ht="15.75" customHeight="1" x14ac:dyDescent="0.25">
      <c r="E702" s="4"/>
    </row>
    <row r="703" spans="5:5" ht="15.75" customHeight="1" x14ac:dyDescent="0.25">
      <c r="E703" s="4"/>
    </row>
    <row r="704" spans="5:5" ht="15.75" customHeight="1" x14ac:dyDescent="0.25">
      <c r="E704" s="4"/>
    </row>
    <row r="705" spans="5:5" ht="15.75" customHeight="1" x14ac:dyDescent="0.25">
      <c r="E705" s="4"/>
    </row>
    <row r="706" spans="5:5" ht="15.75" customHeight="1" x14ac:dyDescent="0.25">
      <c r="E706" s="4"/>
    </row>
    <row r="707" spans="5:5" ht="15.75" customHeight="1" x14ac:dyDescent="0.25">
      <c r="E707" s="4"/>
    </row>
    <row r="708" spans="5:5" ht="15.75" customHeight="1" x14ac:dyDescent="0.25">
      <c r="E708" s="4"/>
    </row>
    <row r="709" spans="5:5" ht="15.75" customHeight="1" x14ac:dyDescent="0.25">
      <c r="E709" s="4"/>
    </row>
    <row r="710" spans="5:5" ht="15.75" customHeight="1" x14ac:dyDescent="0.25">
      <c r="E710" s="4"/>
    </row>
    <row r="711" spans="5:5" ht="15.75" customHeight="1" x14ac:dyDescent="0.25">
      <c r="E711" s="4"/>
    </row>
    <row r="712" spans="5:5" ht="15.75" customHeight="1" x14ac:dyDescent="0.25">
      <c r="E712" s="4"/>
    </row>
    <row r="713" spans="5:5" ht="15.75" customHeight="1" x14ac:dyDescent="0.25">
      <c r="E713" s="4"/>
    </row>
    <row r="714" spans="5:5" ht="15.75" customHeight="1" x14ac:dyDescent="0.25">
      <c r="E714" s="4"/>
    </row>
    <row r="715" spans="5:5" ht="15.75" customHeight="1" x14ac:dyDescent="0.25">
      <c r="E715" s="4"/>
    </row>
    <row r="716" spans="5:5" ht="15.75" customHeight="1" x14ac:dyDescent="0.25">
      <c r="E716" s="4"/>
    </row>
    <row r="717" spans="5:5" ht="15.75" customHeight="1" x14ac:dyDescent="0.25">
      <c r="E717" s="4"/>
    </row>
    <row r="718" spans="5:5" ht="15.75" customHeight="1" x14ac:dyDescent="0.25">
      <c r="E718" s="4"/>
    </row>
    <row r="719" spans="5:5" ht="15.75" customHeight="1" x14ac:dyDescent="0.25">
      <c r="E719" s="4"/>
    </row>
    <row r="720" spans="5:5" ht="15.75" customHeight="1" x14ac:dyDescent="0.25">
      <c r="E720" s="4"/>
    </row>
    <row r="721" spans="5:5" ht="15.75" customHeight="1" x14ac:dyDescent="0.25">
      <c r="E721" s="4"/>
    </row>
    <row r="722" spans="5:5" ht="15.75" customHeight="1" x14ac:dyDescent="0.25">
      <c r="E722" s="4"/>
    </row>
    <row r="723" spans="5:5" ht="15.75" customHeight="1" x14ac:dyDescent="0.25">
      <c r="E723" s="4"/>
    </row>
    <row r="724" spans="5:5" ht="15.75" customHeight="1" x14ac:dyDescent="0.25">
      <c r="E724" s="4"/>
    </row>
    <row r="725" spans="5:5" ht="15.75" customHeight="1" x14ac:dyDescent="0.25">
      <c r="E725" s="4"/>
    </row>
    <row r="726" spans="5:5" ht="15.75" customHeight="1" x14ac:dyDescent="0.25">
      <c r="E726" s="4"/>
    </row>
    <row r="727" spans="5:5" ht="15.75" customHeight="1" x14ac:dyDescent="0.25">
      <c r="E727" s="4"/>
    </row>
    <row r="728" spans="5:5" ht="15.75" customHeight="1" x14ac:dyDescent="0.25">
      <c r="E728" s="4"/>
    </row>
    <row r="729" spans="5:5" ht="15.75" customHeight="1" x14ac:dyDescent="0.25">
      <c r="E729" s="4"/>
    </row>
    <row r="730" spans="5:5" ht="15.75" customHeight="1" x14ac:dyDescent="0.25">
      <c r="E730" s="4"/>
    </row>
    <row r="731" spans="5:5" ht="15.75" customHeight="1" x14ac:dyDescent="0.25">
      <c r="E731" s="4"/>
    </row>
    <row r="732" spans="5:5" ht="15.75" customHeight="1" x14ac:dyDescent="0.25">
      <c r="E732" s="4"/>
    </row>
    <row r="733" spans="5:5" ht="15.75" customHeight="1" x14ac:dyDescent="0.25">
      <c r="E733" s="4"/>
    </row>
    <row r="734" spans="5:5" ht="15.75" customHeight="1" x14ac:dyDescent="0.25">
      <c r="E734" s="4"/>
    </row>
    <row r="735" spans="5:5" ht="15.75" customHeight="1" x14ac:dyDescent="0.25">
      <c r="E735" s="4"/>
    </row>
    <row r="736" spans="5:5" ht="15.75" customHeight="1" x14ac:dyDescent="0.25">
      <c r="E736" s="4"/>
    </row>
    <row r="737" spans="5:5" ht="15.75" customHeight="1" x14ac:dyDescent="0.25">
      <c r="E737" s="4"/>
    </row>
    <row r="738" spans="5:5" ht="15.75" customHeight="1" x14ac:dyDescent="0.25">
      <c r="E738" s="4"/>
    </row>
    <row r="739" spans="5:5" ht="15.75" customHeight="1" x14ac:dyDescent="0.25">
      <c r="E739" s="4"/>
    </row>
    <row r="740" spans="5:5" ht="15.75" customHeight="1" x14ac:dyDescent="0.25">
      <c r="E740" s="4"/>
    </row>
    <row r="741" spans="5:5" ht="15.75" customHeight="1" x14ac:dyDescent="0.25">
      <c r="E741" s="4"/>
    </row>
    <row r="742" spans="5:5" ht="15.75" customHeight="1" x14ac:dyDescent="0.25">
      <c r="E742" s="4"/>
    </row>
    <row r="743" spans="5:5" ht="15.75" customHeight="1" x14ac:dyDescent="0.25">
      <c r="E743" s="4"/>
    </row>
    <row r="744" spans="5:5" ht="15.75" customHeight="1" x14ac:dyDescent="0.25">
      <c r="E744" s="4"/>
    </row>
    <row r="745" spans="5:5" ht="15.75" customHeight="1" x14ac:dyDescent="0.25">
      <c r="E745" s="4"/>
    </row>
    <row r="746" spans="5:5" ht="15.75" customHeight="1" x14ac:dyDescent="0.25">
      <c r="E746" s="4"/>
    </row>
    <row r="747" spans="5:5" ht="15.75" customHeight="1" x14ac:dyDescent="0.25">
      <c r="E747" s="4"/>
    </row>
    <row r="748" spans="5:5" ht="15.75" customHeight="1" x14ac:dyDescent="0.25">
      <c r="E748" s="4"/>
    </row>
    <row r="749" spans="5:5" ht="15.75" customHeight="1" x14ac:dyDescent="0.25">
      <c r="E749" s="4"/>
    </row>
    <row r="750" spans="5:5" ht="15.75" customHeight="1" x14ac:dyDescent="0.25">
      <c r="E750" s="4"/>
    </row>
    <row r="751" spans="5:5" ht="15.75" customHeight="1" x14ac:dyDescent="0.25">
      <c r="E751" s="4"/>
    </row>
    <row r="752" spans="5:5" ht="15.75" customHeight="1" x14ac:dyDescent="0.25">
      <c r="E752" s="4"/>
    </row>
    <row r="753" spans="5:5" ht="15.75" customHeight="1" x14ac:dyDescent="0.25">
      <c r="E753" s="4"/>
    </row>
    <row r="754" spans="5:5" ht="15.75" customHeight="1" x14ac:dyDescent="0.25">
      <c r="E754" s="4"/>
    </row>
    <row r="755" spans="5:5" ht="15.75" customHeight="1" x14ac:dyDescent="0.25">
      <c r="E755" s="4"/>
    </row>
    <row r="756" spans="5:5" ht="15.75" customHeight="1" x14ac:dyDescent="0.25">
      <c r="E756" s="4"/>
    </row>
    <row r="757" spans="5:5" ht="15.75" customHeight="1" x14ac:dyDescent="0.25">
      <c r="E757" s="4"/>
    </row>
    <row r="758" spans="5:5" ht="15.75" customHeight="1" x14ac:dyDescent="0.25">
      <c r="E758" s="4"/>
    </row>
    <row r="759" spans="5:5" ht="15.75" customHeight="1" x14ac:dyDescent="0.25">
      <c r="E759" s="4"/>
    </row>
    <row r="760" spans="5:5" ht="15.75" customHeight="1" x14ac:dyDescent="0.25">
      <c r="E760" s="4"/>
    </row>
    <row r="761" spans="5:5" ht="15.75" customHeight="1" x14ac:dyDescent="0.25">
      <c r="E761" s="4"/>
    </row>
    <row r="762" spans="5:5" ht="15.75" customHeight="1" x14ac:dyDescent="0.25">
      <c r="E762" s="4"/>
    </row>
    <row r="763" spans="5:5" ht="15.75" customHeight="1" x14ac:dyDescent="0.25">
      <c r="E763" s="4"/>
    </row>
    <row r="764" spans="5:5" ht="15.75" customHeight="1" x14ac:dyDescent="0.25">
      <c r="E764" s="4"/>
    </row>
    <row r="765" spans="5:5" ht="15.75" customHeight="1" x14ac:dyDescent="0.25">
      <c r="E765" s="4"/>
    </row>
    <row r="766" spans="5:5" ht="15.75" customHeight="1" x14ac:dyDescent="0.25">
      <c r="E766" s="4"/>
    </row>
    <row r="767" spans="5:5" ht="15.75" customHeight="1" x14ac:dyDescent="0.25">
      <c r="E767" s="4"/>
    </row>
    <row r="768" spans="5:5" ht="15.75" customHeight="1" x14ac:dyDescent="0.25">
      <c r="E768" s="4"/>
    </row>
    <row r="769" spans="5:5" ht="15.75" customHeight="1" x14ac:dyDescent="0.25">
      <c r="E769" s="4"/>
    </row>
    <row r="770" spans="5:5" ht="15.75" customHeight="1" x14ac:dyDescent="0.25">
      <c r="E770" s="4"/>
    </row>
    <row r="771" spans="5:5" ht="15.75" customHeight="1" x14ac:dyDescent="0.25">
      <c r="E771" s="4"/>
    </row>
    <row r="772" spans="5:5" ht="15.75" customHeight="1" x14ac:dyDescent="0.25">
      <c r="E772" s="4"/>
    </row>
    <row r="773" spans="5:5" ht="15.75" customHeight="1" x14ac:dyDescent="0.25">
      <c r="E773" s="4"/>
    </row>
    <row r="774" spans="5:5" ht="15.75" customHeight="1" x14ac:dyDescent="0.25">
      <c r="E774" s="4"/>
    </row>
    <row r="775" spans="5:5" ht="15.75" customHeight="1" x14ac:dyDescent="0.25">
      <c r="E775" s="4"/>
    </row>
    <row r="776" spans="5:5" ht="15.75" customHeight="1" x14ac:dyDescent="0.25">
      <c r="E776" s="4"/>
    </row>
    <row r="777" spans="5:5" ht="15.75" customHeight="1" x14ac:dyDescent="0.25">
      <c r="E777" s="4"/>
    </row>
    <row r="778" spans="5:5" ht="15.75" customHeight="1" x14ac:dyDescent="0.25">
      <c r="E778" s="4"/>
    </row>
    <row r="779" spans="5:5" ht="15.75" customHeight="1" x14ac:dyDescent="0.25">
      <c r="E779" s="4"/>
    </row>
    <row r="780" spans="5:5" ht="15.75" customHeight="1" x14ac:dyDescent="0.25">
      <c r="E780" s="4"/>
    </row>
    <row r="781" spans="5:5" ht="15.75" customHeight="1" x14ac:dyDescent="0.25">
      <c r="E781" s="4"/>
    </row>
    <row r="782" spans="5:5" ht="15.75" customHeight="1" x14ac:dyDescent="0.25">
      <c r="E782" s="4"/>
    </row>
    <row r="783" spans="5:5" ht="15.75" customHeight="1" x14ac:dyDescent="0.25">
      <c r="E783" s="4"/>
    </row>
    <row r="784" spans="5:5" ht="15.75" customHeight="1" x14ac:dyDescent="0.25">
      <c r="E784" s="4"/>
    </row>
    <row r="785" spans="5:5" ht="15.75" customHeight="1" x14ac:dyDescent="0.25">
      <c r="E785" s="4"/>
    </row>
    <row r="786" spans="5:5" ht="15.75" customHeight="1" x14ac:dyDescent="0.25">
      <c r="E786" s="4"/>
    </row>
    <row r="787" spans="5:5" ht="15.75" customHeight="1" x14ac:dyDescent="0.25">
      <c r="E787" s="4"/>
    </row>
    <row r="788" spans="5:5" ht="15.75" customHeight="1" x14ac:dyDescent="0.25">
      <c r="E788" s="4"/>
    </row>
    <row r="789" spans="5:5" ht="15.75" customHeight="1" x14ac:dyDescent="0.25">
      <c r="E789" s="4"/>
    </row>
    <row r="790" spans="5:5" ht="15.75" customHeight="1" x14ac:dyDescent="0.25">
      <c r="E790" s="4"/>
    </row>
    <row r="791" spans="5:5" ht="15.75" customHeight="1" x14ac:dyDescent="0.25">
      <c r="E791" s="4"/>
    </row>
    <row r="792" spans="5:5" ht="15.75" customHeight="1" x14ac:dyDescent="0.25">
      <c r="E792" s="4"/>
    </row>
    <row r="793" spans="5:5" ht="15.75" customHeight="1" x14ac:dyDescent="0.25">
      <c r="E793" s="4"/>
    </row>
    <row r="794" spans="5:5" ht="15.75" customHeight="1" x14ac:dyDescent="0.25">
      <c r="E794" s="4"/>
    </row>
    <row r="795" spans="5:5" ht="15.75" customHeight="1" x14ac:dyDescent="0.25">
      <c r="E795" s="4"/>
    </row>
    <row r="796" spans="5:5" ht="15.75" customHeight="1" x14ac:dyDescent="0.25">
      <c r="E796" s="4"/>
    </row>
    <row r="797" spans="5:5" ht="15.75" customHeight="1" x14ac:dyDescent="0.25">
      <c r="E797" s="4"/>
    </row>
    <row r="798" spans="5:5" ht="15.75" customHeight="1" x14ac:dyDescent="0.25">
      <c r="E798" s="4"/>
    </row>
    <row r="799" spans="5:5" ht="15.75" customHeight="1" x14ac:dyDescent="0.25">
      <c r="E799" s="4"/>
    </row>
    <row r="800" spans="5:5" ht="15.75" customHeight="1" x14ac:dyDescent="0.25">
      <c r="E800" s="4"/>
    </row>
    <row r="801" spans="5:5" ht="15.75" customHeight="1" x14ac:dyDescent="0.25">
      <c r="E801" s="4"/>
    </row>
    <row r="802" spans="5:5" ht="15.75" customHeight="1" x14ac:dyDescent="0.25">
      <c r="E802" s="4"/>
    </row>
    <row r="803" spans="5:5" ht="15.75" customHeight="1" x14ac:dyDescent="0.25">
      <c r="E803" s="4"/>
    </row>
    <row r="804" spans="5:5" ht="15.75" customHeight="1" x14ac:dyDescent="0.25">
      <c r="E804" s="4"/>
    </row>
    <row r="805" spans="5:5" ht="15.75" customHeight="1" x14ac:dyDescent="0.25">
      <c r="E805" s="4"/>
    </row>
    <row r="806" spans="5:5" ht="15.75" customHeight="1" x14ac:dyDescent="0.25">
      <c r="E806" s="4"/>
    </row>
    <row r="807" spans="5:5" ht="15.75" customHeight="1" x14ac:dyDescent="0.25">
      <c r="E807" s="4"/>
    </row>
    <row r="808" spans="5:5" ht="15.75" customHeight="1" x14ac:dyDescent="0.25">
      <c r="E808" s="4"/>
    </row>
    <row r="809" spans="5:5" ht="15.75" customHeight="1" x14ac:dyDescent="0.25">
      <c r="E809" s="4"/>
    </row>
    <row r="810" spans="5:5" ht="15.75" customHeight="1" x14ac:dyDescent="0.25">
      <c r="E810" s="4"/>
    </row>
    <row r="811" spans="5:5" ht="15.75" customHeight="1" x14ac:dyDescent="0.25">
      <c r="E811" s="4"/>
    </row>
    <row r="812" spans="5:5" ht="15.75" customHeight="1" x14ac:dyDescent="0.25">
      <c r="E812" s="4"/>
    </row>
    <row r="813" spans="5:5" ht="15.75" customHeight="1" x14ac:dyDescent="0.25">
      <c r="E813" s="4"/>
    </row>
    <row r="814" spans="5:5" ht="15.75" customHeight="1" x14ac:dyDescent="0.25">
      <c r="E814" s="4"/>
    </row>
    <row r="815" spans="5:5" ht="15.75" customHeight="1" x14ac:dyDescent="0.25">
      <c r="E815" s="4"/>
    </row>
    <row r="816" spans="5:5" ht="15.75" customHeight="1" x14ac:dyDescent="0.25">
      <c r="E816" s="4"/>
    </row>
    <row r="817" spans="5:5" ht="15.75" customHeight="1" x14ac:dyDescent="0.25">
      <c r="E817" s="4"/>
    </row>
    <row r="818" spans="5:5" ht="15.75" customHeight="1" x14ac:dyDescent="0.25">
      <c r="E818" s="4"/>
    </row>
    <row r="819" spans="5:5" ht="15.75" customHeight="1" x14ac:dyDescent="0.25">
      <c r="E819" s="4"/>
    </row>
    <row r="820" spans="5:5" ht="15.75" customHeight="1" x14ac:dyDescent="0.25">
      <c r="E820" s="4"/>
    </row>
    <row r="821" spans="5:5" ht="15.75" customHeight="1" x14ac:dyDescent="0.25">
      <c r="E821" s="4"/>
    </row>
    <row r="822" spans="5:5" ht="15.75" customHeight="1" x14ac:dyDescent="0.25">
      <c r="E822" s="4"/>
    </row>
    <row r="823" spans="5:5" ht="15.75" customHeight="1" x14ac:dyDescent="0.25">
      <c r="E823" s="4"/>
    </row>
    <row r="824" spans="5:5" ht="15.75" customHeight="1" x14ac:dyDescent="0.25">
      <c r="E824" s="4"/>
    </row>
    <row r="825" spans="5:5" ht="15.75" customHeight="1" x14ac:dyDescent="0.25">
      <c r="E825" s="4"/>
    </row>
    <row r="826" spans="5:5" ht="15.75" customHeight="1" x14ac:dyDescent="0.25">
      <c r="E826" s="4"/>
    </row>
    <row r="827" spans="5:5" ht="15.75" customHeight="1" x14ac:dyDescent="0.25">
      <c r="E827" s="4"/>
    </row>
    <row r="828" spans="5:5" ht="15.75" customHeight="1" x14ac:dyDescent="0.25">
      <c r="E828" s="4"/>
    </row>
    <row r="829" spans="5:5" ht="15.75" customHeight="1" x14ac:dyDescent="0.25">
      <c r="E829" s="4"/>
    </row>
    <row r="830" spans="5:5" ht="15.75" customHeight="1" x14ac:dyDescent="0.25">
      <c r="E830" s="4"/>
    </row>
    <row r="831" spans="5:5" ht="15.75" customHeight="1" x14ac:dyDescent="0.25">
      <c r="E831" s="4"/>
    </row>
    <row r="832" spans="5:5" ht="15.75" customHeight="1" x14ac:dyDescent="0.25">
      <c r="E832" s="4"/>
    </row>
    <row r="833" spans="5:5" ht="15.75" customHeight="1" x14ac:dyDescent="0.25">
      <c r="E833" s="4"/>
    </row>
    <row r="834" spans="5:5" ht="15.75" customHeight="1" x14ac:dyDescent="0.25">
      <c r="E834" s="4"/>
    </row>
    <row r="835" spans="5:5" ht="15.75" customHeight="1" x14ac:dyDescent="0.25">
      <c r="E835" s="4"/>
    </row>
    <row r="836" spans="5:5" ht="15.75" customHeight="1" x14ac:dyDescent="0.25">
      <c r="E836" s="4"/>
    </row>
    <row r="837" spans="5:5" ht="15.75" customHeight="1" x14ac:dyDescent="0.25">
      <c r="E837" s="4"/>
    </row>
    <row r="838" spans="5:5" ht="15.75" customHeight="1" x14ac:dyDescent="0.25">
      <c r="E838" s="4"/>
    </row>
    <row r="839" spans="5:5" ht="15.75" customHeight="1" x14ac:dyDescent="0.25">
      <c r="E839" s="4"/>
    </row>
    <row r="840" spans="5:5" ht="15.75" customHeight="1" x14ac:dyDescent="0.25">
      <c r="E840" s="4"/>
    </row>
    <row r="841" spans="5:5" ht="15.75" customHeight="1" x14ac:dyDescent="0.25">
      <c r="E841" s="4"/>
    </row>
    <row r="842" spans="5:5" ht="15.75" customHeight="1" x14ac:dyDescent="0.25">
      <c r="E842" s="4"/>
    </row>
    <row r="843" spans="5:5" ht="15.75" customHeight="1" x14ac:dyDescent="0.25">
      <c r="E843" s="4"/>
    </row>
    <row r="844" spans="5:5" ht="15.75" customHeight="1" x14ac:dyDescent="0.25">
      <c r="E844" s="4"/>
    </row>
    <row r="845" spans="5:5" ht="15.75" customHeight="1" x14ac:dyDescent="0.25">
      <c r="E845" s="4"/>
    </row>
    <row r="846" spans="5:5" ht="15.75" customHeight="1" x14ac:dyDescent="0.25">
      <c r="E846" s="4"/>
    </row>
    <row r="847" spans="5:5" ht="15.75" customHeight="1" x14ac:dyDescent="0.25">
      <c r="E847" s="4"/>
    </row>
    <row r="848" spans="5:5" ht="15.75" customHeight="1" x14ac:dyDescent="0.25">
      <c r="E848" s="4"/>
    </row>
    <row r="849" spans="5:5" ht="15.75" customHeight="1" x14ac:dyDescent="0.25">
      <c r="E849" s="4"/>
    </row>
    <row r="850" spans="5:5" ht="15.75" customHeight="1" x14ac:dyDescent="0.25">
      <c r="E850" s="4"/>
    </row>
    <row r="851" spans="5:5" ht="15.75" customHeight="1" x14ac:dyDescent="0.25">
      <c r="E851" s="4"/>
    </row>
    <row r="852" spans="5:5" ht="15.75" customHeight="1" x14ac:dyDescent="0.25">
      <c r="E852" s="4"/>
    </row>
    <row r="853" spans="5:5" ht="15.75" customHeight="1" x14ac:dyDescent="0.25">
      <c r="E853" s="4"/>
    </row>
    <row r="854" spans="5:5" ht="15.75" customHeight="1" x14ac:dyDescent="0.25">
      <c r="E854" s="4"/>
    </row>
    <row r="855" spans="5:5" ht="15.75" customHeight="1" x14ac:dyDescent="0.25">
      <c r="E855" s="4"/>
    </row>
    <row r="856" spans="5:5" ht="15.75" customHeight="1" x14ac:dyDescent="0.25">
      <c r="E856" s="4"/>
    </row>
    <row r="857" spans="5:5" ht="15.75" customHeight="1" x14ac:dyDescent="0.25">
      <c r="E857" s="4"/>
    </row>
    <row r="858" spans="5:5" ht="15.75" customHeight="1" x14ac:dyDescent="0.25">
      <c r="E858" s="4"/>
    </row>
    <row r="859" spans="5:5" ht="15.75" customHeight="1" x14ac:dyDescent="0.25">
      <c r="E859" s="4"/>
    </row>
    <row r="860" spans="5:5" ht="15.75" customHeight="1" x14ac:dyDescent="0.25">
      <c r="E860" s="4"/>
    </row>
    <row r="861" spans="5:5" ht="15.75" customHeight="1" x14ac:dyDescent="0.25">
      <c r="E861" s="4"/>
    </row>
    <row r="862" spans="5:5" ht="15.75" customHeight="1" x14ac:dyDescent="0.25">
      <c r="E862" s="4"/>
    </row>
    <row r="863" spans="5:5" ht="15.75" customHeight="1" x14ac:dyDescent="0.25">
      <c r="E863" s="4"/>
    </row>
    <row r="864" spans="5:5" ht="15.75" customHeight="1" x14ac:dyDescent="0.25">
      <c r="E864" s="4"/>
    </row>
    <row r="865" spans="5:5" ht="15.75" customHeight="1" x14ac:dyDescent="0.25">
      <c r="E865" s="4"/>
    </row>
    <row r="866" spans="5:5" ht="15.75" customHeight="1" x14ac:dyDescent="0.25">
      <c r="E866" s="4"/>
    </row>
    <row r="867" spans="5:5" ht="15.75" customHeight="1" x14ac:dyDescent="0.25">
      <c r="E867" s="4"/>
    </row>
    <row r="868" spans="5:5" ht="15.75" customHeight="1" x14ac:dyDescent="0.25">
      <c r="E868" s="4"/>
    </row>
    <row r="869" spans="5:5" ht="15.75" customHeight="1" x14ac:dyDescent="0.25">
      <c r="E869" s="4"/>
    </row>
    <row r="870" spans="5:5" ht="15.75" customHeight="1" x14ac:dyDescent="0.25">
      <c r="E870" s="4"/>
    </row>
    <row r="871" spans="5:5" ht="15.75" customHeight="1" x14ac:dyDescent="0.25">
      <c r="E871" s="4"/>
    </row>
    <row r="872" spans="5:5" ht="15.75" customHeight="1" x14ac:dyDescent="0.25">
      <c r="E872" s="4"/>
    </row>
    <row r="873" spans="5:5" ht="15.75" customHeight="1" x14ac:dyDescent="0.25">
      <c r="E873" s="4"/>
    </row>
    <row r="874" spans="5:5" ht="15.75" customHeight="1" x14ac:dyDescent="0.25">
      <c r="E874" s="4"/>
    </row>
    <row r="875" spans="5:5" ht="15.75" customHeight="1" x14ac:dyDescent="0.25">
      <c r="E875" s="4"/>
    </row>
    <row r="876" spans="5:5" ht="15.75" customHeight="1" x14ac:dyDescent="0.25">
      <c r="E876" s="4"/>
    </row>
    <row r="877" spans="5:5" ht="15.75" customHeight="1" x14ac:dyDescent="0.25">
      <c r="E877" s="4"/>
    </row>
    <row r="878" spans="5:5" ht="15.75" customHeight="1" x14ac:dyDescent="0.25">
      <c r="E878" s="4"/>
    </row>
    <row r="879" spans="5:5" ht="15.75" customHeight="1" x14ac:dyDescent="0.25">
      <c r="E879" s="4"/>
    </row>
    <row r="880" spans="5:5" ht="15.75" customHeight="1" x14ac:dyDescent="0.25">
      <c r="E880" s="4"/>
    </row>
    <row r="881" spans="5:5" ht="15.75" customHeight="1" x14ac:dyDescent="0.25">
      <c r="E881" s="4"/>
    </row>
    <row r="882" spans="5:5" ht="15.75" customHeight="1" x14ac:dyDescent="0.25">
      <c r="E882" s="4"/>
    </row>
    <row r="883" spans="5:5" ht="15.75" customHeight="1" x14ac:dyDescent="0.25">
      <c r="E883" s="4"/>
    </row>
    <row r="884" spans="5:5" ht="15.75" customHeight="1" x14ac:dyDescent="0.25">
      <c r="E884" s="4"/>
    </row>
    <row r="885" spans="5:5" ht="15.75" customHeight="1" x14ac:dyDescent="0.25">
      <c r="E885" s="4"/>
    </row>
    <row r="886" spans="5:5" ht="15.75" customHeight="1" x14ac:dyDescent="0.25">
      <c r="E886" s="4"/>
    </row>
    <row r="887" spans="5:5" ht="15.75" customHeight="1" x14ac:dyDescent="0.25">
      <c r="E887" s="4"/>
    </row>
    <row r="888" spans="5:5" ht="15.75" customHeight="1" x14ac:dyDescent="0.25">
      <c r="E888" s="4"/>
    </row>
    <row r="889" spans="5:5" ht="15.75" customHeight="1" x14ac:dyDescent="0.25">
      <c r="E889" s="4"/>
    </row>
    <row r="890" spans="5:5" ht="15.75" customHeight="1" x14ac:dyDescent="0.25">
      <c r="E890" s="4"/>
    </row>
    <row r="891" spans="5:5" ht="15.75" customHeight="1" x14ac:dyDescent="0.25">
      <c r="E891" s="4"/>
    </row>
    <row r="892" spans="5:5" ht="15.75" customHeight="1" x14ac:dyDescent="0.25">
      <c r="E892" s="4"/>
    </row>
    <row r="893" spans="5:5" ht="15.75" customHeight="1" x14ac:dyDescent="0.25">
      <c r="E893" s="4"/>
    </row>
    <row r="894" spans="5:5" ht="15.75" customHeight="1" x14ac:dyDescent="0.25">
      <c r="E894" s="4"/>
    </row>
    <row r="895" spans="5:5" ht="15.75" customHeight="1" x14ac:dyDescent="0.25">
      <c r="E895" s="4"/>
    </row>
    <row r="896" spans="5:5" ht="15.75" customHeight="1" x14ac:dyDescent="0.25">
      <c r="E896" s="4"/>
    </row>
    <row r="897" spans="5:5" ht="15.75" customHeight="1" x14ac:dyDescent="0.25">
      <c r="E897" s="4"/>
    </row>
    <row r="898" spans="5:5" ht="15.75" customHeight="1" x14ac:dyDescent="0.25">
      <c r="E898" s="4"/>
    </row>
    <row r="899" spans="5:5" ht="15.75" customHeight="1" x14ac:dyDescent="0.25">
      <c r="E899" s="4"/>
    </row>
    <row r="900" spans="5:5" ht="15.75" customHeight="1" x14ac:dyDescent="0.25">
      <c r="E900" s="4"/>
    </row>
    <row r="901" spans="5:5" ht="15.75" customHeight="1" x14ac:dyDescent="0.25">
      <c r="E901" s="4"/>
    </row>
    <row r="902" spans="5:5" ht="15.75" customHeight="1" x14ac:dyDescent="0.25">
      <c r="E902" s="4"/>
    </row>
    <row r="903" spans="5:5" ht="15.75" customHeight="1" x14ac:dyDescent="0.25">
      <c r="E903" s="4"/>
    </row>
    <row r="904" spans="5:5" ht="15.75" customHeight="1" x14ac:dyDescent="0.25">
      <c r="E904" s="4"/>
    </row>
    <row r="905" spans="5:5" ht="15.75" customHeight="1" x14ac:dyDescent="0.25">
      <c r="E905" s="4"/>
    </row>
    <row r="906" spans="5:5" ht="15.75" customHeight="1" x14ac:dyDescent="0.25">
      <c r="E906" s="4"/>
    </row>
    <row r="907" spans="5:5" ht="15.75" customHeight="1" x14ac:dyDescent="0.25">
      <c r="E907" s="4"/>
    </row>
    <row r="908" spans="5:5" ht="15.75" customHeight="1" x14ac:dyDescent="0.25">
      <c r="E908" s="4"/>
    </row>
    <row r="909" spans="5:5" ht="15.75" customHeight="1" x14ac:dyDescent="0.25">
      <c r="E909" s="4"/>
    </row>
    <row r="910" spans="5:5" ht="15.75" customHeight="1" x14ac:dyDescent="0.25">
      <c r="E910" s="4"/>
    </row>
    <row r="911" spans="5:5" ht="15.75" customHeight="1" x14ac:dyDescent="0.25">
      <c r="E911" s="4"/>
    </row>
    <row r="912" spans="5:5" ht="15.75" customHeight="1" x14ac:dyDescent="0.25">
      <c r="E912" s="4"/>
    </row>
    <row r="913" spans="5:5" ht="15.75" customHeight="1" x14ac:dyDescent="0.25">
      <c r="E913" s="4"/>
    </row>
    <row r="914" spans="5:5" ht="15.75" customHeight="1" x14ac:dyDescent="0.25">
      <c r="E914" s="4"/>
    </row>
    <row r="915" spans="5:5" ht="15.75" customHeight="1" x14ac:dyDescent="0.25">
      <c r="E915" s="4"/>
    </row>
    <row r="916" spans="5:5" ht="15.75" customHeight="1" x14ac:dyDescent="0.25">
      <c r="E916" s="4"/>
    </row>
    <row r="917" spans="5:5" ht="15.75" customHeight="1" x14ac:dyDescent="0.25">
      <c r="E917" s="4"/>
    </row>
    <row r="918" spans="5:5" ht="15.75" customHeight="1" x14ac:dyDescent="0.25">
      <c r="E918" s="4"/>
    </row>
    <row r="919" spans="5:5" ht="15.75" customHeight="1" x14ac:dyDescent="0.25">
      <c r="E919" s="4"/>
    </row>
    <row r="920" spans="5:5" ht="15.75" customHeight="1" x14ac:dyDescent="0.25">
      <c r="E920" s="4"/>
    </row>
    <row r="921" spans="5:5" ht="15.75" customHeight="1" x14ac:dyDescent="0.25">
      <c r="E921" s="4"/>
    </row>
    <row r="922" spans="5:5" ht="15.75" customHeight="1" x14ac:dyDescent="0.25">
      <c r="E922" s="4"/>
    </row>
    <row r="923" spans="5:5" ht="15.75" customHeight="1" x14ac:dyDescent="0.25">
      <c r="E923" s="4"/>
    </row>
    <row r="924" spans="5:5" ht="15.75" customHeight="1" x14ac:dyDescent="0.25">
      <c r="E924" s="4"/>
    </row>
    <row r="925" spans="5:5" ht="15.75" customHeight="1" x14ac:dyDescent="0.25">
      <c r="E925" s="4"/>
    </row>
    <row r="926" spans="5:5" ht="15.75" customHeight="1" x14ac:dyDescent="0.25">
      <c r="E926" s="4"/>
    </row>
    <row r="927" spans="5:5" ht="15.75" customHeight="1" x14ac:dyDescent="0.25">
      <c r="E927" s="4"/>
    </row>
    <row r="928" spans="5:5" ht="15.75" customHeight="1" x14ac:dyDescent="0.25">
      <c r="E928" s="4"/>
    </row>
    <row r="929" spans="5:5" ht="15.75" customHeight="1" x14ac:dyDescent="0.25">
      <c r="E929" s="4"/>
    </row>
    <row r="930" spans="5:5" ht="15.75" customHeight="1" x14ac:dyDescent="0.25">
      <c r="E930" s="4"/>
    </row>
    <row r="931" spans="5:5" ht="15.75" customHeight="1" x14ac:dyDescent="0.25">
      <c r="E931" s="4"/>
    </row>
    <row r="932" spans="5:5" ht="15.75" customHeight="1" x14ac:dyDescent="0.25">
      <c r="E932" s="4"/>
    </row>
    <row r="933" spans="5:5" ht="15.75" customHeight="1" x14ac:dyDescent="0.25">
      <c r="E933" s="4"/>
    </row>
    <row r="934" spans="5:5" ht="15.75" customHeight="1" x14ac:dyDescent="0.25">
      <c r="E934" s="4"/>
    </row>
    <row r="935" spans="5:5" ht="15.75" customHeight="1" x14ac:dyDescent="0.25">
      <c r="E935" s="4"/>
    </row>
    <row r="936" spans="5:5" ht="15.75" customHeight="1" x14ac:dyDescent="0.25">
      <c r="E936" s="4"/>
    </row>
    <row r="937" spans="5:5" ht="15.75" customHeight="1" x14ac:dyDescent="0.25">
      <c r="E937" s="4"/>
    </row>
    <row r="938" spans="5:5" ht="15.75" customHeight="1" x14ac:dyDescent="0.25">
      <c r="E938" s="4"/>
    </row>
    <row r="939" spans="5:5" ht="15.75" customHeight="1" x14ac:dyDescent="0.25">
      <c r="E939" s="4"/>
    </row>
    <row r="940" spans="5:5" ht="15.75" customHeight="1" x14ac:dyDescent="0.25">
      <c r="E940" s="4"/>
    </row>
    <row r="941" spans="5:5" ht="15.75" customHeight="1" x14ac:dyDescent="0.25">
      <c r="E941" s="4"/>
    </row>
    <row r="942" spans="5:5" ht="15.75" customHeight="1" x14ac:dyDescent="0.25">
      <c r="E942" s="4"/>
    </row>
    <row r="943" spans="5:5" ht="15.75" customHeight="1" x14ac:dyDescent="0.25">
      <c r="E943" s="4"/>
    </row>
    <row r="944" spans="5:5" ht="15.75" customHeight="1" x14ac:dyDescent="0.25">
      <c r="E944" s="4"/>
    </row>
    <row r="945" spans="5:5" ht="15.75" customHeight="1" x14ac:dyDescent="0.25">
      <c r="E945" s="4"/>
    </row>
    <row r="946" spans="5:5" ht="15.75" customHeight="1" x14ac:dyDescent="0.25">
      <c r="E946" s="4"/>
    </row>
    <row r="947" spans="5:5" ht="15.75" customHeight="1" x14ac:dyDescent="0.25">
      <c r="E947" s="4"/>
    </row>
    <row r="948" spans="5:5" ht="15.75" customHeight="1" x14ac:dyDescent="0.25">
      <c r="E948" s="4"/>
    </row>
    <row r="949" spans="5:5" ht="15.75" customHeight="1" x14ac:dyDescent="0.25">
      <c r="E949" s="4"/>
    </row>
    <row r="950" spans="5:5" ht="15.75" customHeight="1" x14ac:dyDescent="0.25">
      <c r="E950" s="4"/>
    </row>
    <row r="951" spans="5:5" ht="15.75" customHeight="1" x14ac:dyDescent="0.25">
      <c r="E951" s="4"/>
    </row>
    <row r="952" spans="5:5" ht="15.75" customHeight="1" x14ac:dyDescent="0.25">
      <c r="E952" s="4"/>
    </row>
    <row r="953" spans="5:5" ht="15.75" customHeight="1" x14ac:dyDescent="0.25">
      <c r="E953" s="4"/>
    </row>
    <row r="954" spans="5:5" ht="15.75" customHeight="1" x14ac:dyDescent="0.25">
      <c r="E954" s="4"/>
    </row>
    <row r="955" spans="5:5" ht="15.75" customHeight="1" x14ac:dyDescent="0.25">
      <c r="E955" s="4"/>
    </row>
    <row r="956" spans="5:5" ht="15.75" customHeight="1" x14ac:dyDescent="0.25">
      <c r="E956" s="4"/>
    </row>
    <row r="957" spans="5:5" ht="15.75" customHeight="1" x14ac:dyDescent="0.25">
      <c r="E957" s="4"/>
    </row>
    <row r="958" spans="5:5" ht="15.75" customHeight="1" x14ac:dyDescent="0.25">
      <c r="E958" s="4"/>
    </row>
    <row r="959" spans="5:5" ht="15.75" customHeight="1" x14ac:dyDescent="0.25">
      <c r="E959" s="4"/>
    </row>
    <row r="960" spans="5:5" ht="15.75" customHeight="1" x14ac:dyDescent="0.25">
      <c r="E960" s="4"/>
    </row>
  </sheetData>
  <mergeCells count="9">
    <mergeCell ref="B17:C17"/>
    <mergeCell ref="F3:G3"/>
    <mergeCell ref="D3:E3"/>
    <mergeCell ref="C3:C4"/>
    <mergeCell ref="A1:G1"/>
    <mergeCell ref="A2:G2"/>
    <mergeCell ref="A3:A4"/>
    <mergeCell ref="B3:B4"/>
    <mergeCell ref="A5:A16"/>
  </mergeCells>
  <pageMargins left="0.7" right="0.7" top="0.75" bottom="0.75" header="0" footer="0"/>
  <pageSetup orientation="portrait" r:id="rId1"/>
  <ignoredErrors>
    <ignoredError sqref="G1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A1:G769"/>
  <sheetViews>
    <sheetView showGridLines="0" zoomScale="70" zoomScaleNormal="70" zoomScaleSheetLayoutView="80" workbookViewId="0">
      <selection activeCell="M7" sqref="M7"/>
    </sheetView>
  </sheetViews>
  <sheetFormatPr baseColWidth="10" defaultColWidth="14.42578125" defaultRowHeight="15" customHeight="1" x14ac:dyDescent="0.25"/>
  <cols>
    <col min="1" max="1" width="18.5703125" style="2" customWidth="1"/>
    <col min="2" max="2" width="40.5703125" style="2" customWidth="1"/>
    <col min="3" max="3" width="41.7109375" style="2" customWidth="1"/>
    <col min="4" max="4" width="25.28515625" style="2" customWidth="1"/>
    <col min="5" max="5" width="23.28515625" style="59" customWidth="1"/>
    <col min="6" max="6" width="21.28515625" style="59" customWidth="1"/>
    <col min="7" max="7" width="13" style="59" customWidth="1"/>
    <col min="8" max="11" width="10.7109375" style="2" customWidth="1"/>
    <col min="12" max="16384" width="14.42578125" style="2"/>
  </cols>
  <sheetData>
    <row r="1" spans="1:7" ht="15" customHeight="1" x14ac:dyDescent="0.25">
      <c r="A1" s="303" t="s">
        <v>268</v>
      </c>
      <c r="B1" s="303"/>
      <c r="C1" s="303"/>
      <c r="D1" s="303"/>
      <c r="E1" s="303"/>
      <c r="F1" s="303"/>
      <c r="G1" s="303"/>
    </row>
    <row r="2" spans="1:7" ht="15" customHeight="1" x14ac:dyDescent="0.25">
      <c r="A2" s="304" t="s">
        <v>284</v>
      </c>
      <c r="B2" s="304"/>
      <c r="C2" s="304"/>
      <c r="D2" s="304"/>
      <c r="E2" s="304"/>
      <c r="F2" s="304"/>
      <c r="G2" s="304"/>
    </row>
    <row r="3" spans="1:7" ht="15" customHeight="1" x14ac:dyDescent="0.25">
      <c r="A3" s="305" t="s">
        <v>0</v>
      </c>
      <c r="B3" s="305"/>
      <c r="C3" s="308" t="s">
        <v>2</v>
      </c>
      <c r="D3" s="309" t="s">
        <v>3</v>
      </c>
      <c r="E3" s="309"/>
      <c r="F3" s="309" t="s">
        <v>5</v>
      </c>
      <c r="G3" s="309"/>
    </row>
    <row r="4" spans="1:7" ht="39.75" customHeight="1" x14ac:dyDescent="0.25">
      <c r="A4" s="305"/>
      <c r="B4" s="305"/>
      <c r="C4" s="308"/>
      <c r="D4" s="156" t="s">
        <v>6</v>
      </c>
      <c r="E4" s="156" t="s">
        <v>7</v>
      </c>
      <c r="F4" s="156" t="s">
        <v>4</v>
      </c>
      <c r="G4" s="156" t="s">
        <v>9</v>
      </c>
    </row>
    <row r="5" spans="1:7" ht="32.25" customHeight="1" x14ac:dyDescent="0.25">
      <c r="A5" s="305" t="s">
        <v>22</v>
      </c>
      <c r="B5" s="157" t="s">
        <v>253</v>
      </c>
      <c r="C5" s="162" t="s">
        <v>261</v>
      </c>
      <c r="D5" s="225">
        <v>81822849</v>
      </c>
      <c r="E5" s="107">
        <v>81822849</v>
      </c>
      <c r="F5" s="104">
        <v>41659126.290000007</v>
      </c>
      <c r="G5" s="108">
        <f>F5/E5</f>
        <v>0.50913805616814944</v>
      </c>
    </row>
    <row r="6" spans="1:7" ht="31.5" customHeight="1" x14ac:dyDescent="0.25">
      <c r="A6" s="305"/>
      <c r="B6" s="157" t="s">
        <v>254</v>
      </c>
      <c r="C6" s="162" t="s">
        <v>263</v>
      </c>
      <c r="D6" s="107">
        <v>278833651</v>
      </c>
      <c r="E6" s="107">
        <v>354028080</v>
      </c>
      <c r="F6" s="104">
        <v>248547405.88</v>
      </c>
      <c r="G6" s="108">
        <f t="shared" ref="G6:G7" si="0">F6/E6</f>
        <v>0.70205562756490958</v>
      </c>
    </row>
    <row r="7" spans="1:7" ht="31.5" customHeight="1" x14ac:dyDescent="0.25">
      <c r="A7" s="305"/>
      <c r="B7" s="157" t="s">
        <v>255</v>
      </c>
      <c r="C7" s="162" t="s">
        <v>262</v>
      </c>
      <c r="D7" s="107">
        <v>47331000</v>
      </c>
      <c r="E7" s="107">
        <v>47331000</v>
      </c>
      <c r="F7" s="104">
        <v>0</v>
      </c>
      <c r="G7" s="108">
        <f t="shared" si="0"/>
        <v>0</v>
      </c>
    </row>
    <row r="8" spans="1:7" ht="51.75" customHeight="1" x14ac:dyDescent="0.25">
      <c r="A8" s="305"/>
      <c r="B8" s="157" t="s">
        <v>256</v>
      </c>
      <c r="C8" s="162" t="s">
        <v>265</v>
      </c>
      <c r="D8" s="158">
        <v>1131295</v>
      </c>
      <c r="E8" s="158">
        <v>1131295</v>
      </c>
      <c r="F8" s="104">
        <v>0</v>
      </c>
      <c r="G8" s="108">
        <f>F8/E8</f>
        <v>0</v>
      </c>
    </row>
    <row r="9" spans="1:7" ht="52.5" customHeight="1" x14ac:dyDescent="0.25">
      <c r="A9" s="305"/>
      <c r="B9" s="187" t="s">
        <v>267</v>
      </c>
      <c r="C9" s="162" t="s">
        <v>264</v>
      </c>
      <c r="D9" s="226">
        <v>716870</v>
      </c>
      <c r="E9" s="158">
        <v>716870</v>
      </c>
      <c r="F9" s="104">
        <v>0</v>
      </c>
      <c r="G9" s="108">
        <f>F9/E9</f>
        <v>0</v>
      </c>
    </row>
    <row r="10" spans="1:7" ht="36.75" customHeight="1" x14ac:dyDescent="0.25">
      <c r="A10" s="305"/>
      <c r="B10" s="157" t="s">
        <v>257</v>
      </c>
      <c r="C10" s="162" t="s">
        <v>266</v>
      </c>
      <c r="D10" s="186">
        <v>1280318</v>
      </c>
      <c r="E10" s="158">
        <v>14006008</v>
      </c>
      <c r="F10" s="104">
        <v>257324</v>
      </c>
      <c r="G10" s="108">
        <f>+F10/E10</f>
        <v>1.8372401329486605E-2</v>
      </c>
    </row>
    <row r="11" spans="1:7" ht="22.5" customHeight="1" x14ac:dyDescent="0.25">
      <c r="A11" s="157"/>
      <c r="B11" s="305" t="s">
        <v>33</v>
      </c>
      <c r="C11" s="306"/>
      <c r="D11" s="159">
        <f>SUM(D5:D10)</f>
        <v>411115983</v>
      </c>
      <c r="E11" s="159">
        <f>SUM(E5:E10)</f>
        <v>499036102</v>
      </c>
      <c r="F11" s="159">
        <f>SUM(F5:F10)</f>
        <v>290463856.17000002</v>
      </c>
      <c r="G11" s="109">
        <f>+F11/E11</f>
        <v>0.58204978558845832</v>
      </c>
    </row>
    <row r="12" spans="1:7" ht="22.5" customHeight="1" x14ac:dyDescent="0.25">
      <c r="A12" s="307" t="s">
        <v>286</v>
      </c>
      <c r="B12" s="307"/>
      <c r="C12" s="160"/>
      <c r="D12" s="161"/>
      <c r="E12" s="161"/>
      <c r="F12" s="105"/>
      <c r="G12" s="106"/>
    </row>
    <row r="13" spans="1:7" ht="15.75" customHeight="1" x14ac:dyDescent="0.25"/>
    <row r="14" spans="1:7" ht="15.75" customHeight="1" x14ac:dyDescent="0.25">
      <c r="B14" s="269"/>
      <c r="C14" s="270"/>
      <c r="D14" s="3"/>
      <c r="E14" s="2"/>
      <c r="F14" s="2"/>
      <c r="G14" s="2"/>
    </row>
    <row r="15" spans="1:7" ht="15.75" customHeight="1" x14ac:dyDescent="0.25"/>
    <row r="16" spans="1:7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</sheetData>
  <mergeCells count="11">
    <mergeCell ref="B14:C14"/>
    <mergeCell ref="A1:G1"/>
    <mergeCell ref="A2:G2"/>
    <mergeCell ref="A5:A10"/>
    <mergeCell ref="B11:C11"/>
    <mergeCell ref="A12:B12"/>
    <mergeCell ref="A3:A4"/>
    <mergeCell ref="C3:C4"/>
    <mergeCell ref="D3:E3"/>
    <mergeCell ref="F3:G3"/>
    <mergeCell ref="B3:B4"/>
  </mergeCells>
  <pageMargins left="0.25" right="0.25" top="0.75" bottom="0.75" header="0.3" footer="0.3"/>
  <pageSetup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B1:K1000"/>
  <sheetViews>
    <sheetView view="pageBreakPreview" topLeftCell="A44" zoomScale="80" zoomScaleNormal="70" zoomScaleSheetLayoutView="80" workbookViewId="0">
      <selection activeCell="G50" sqref="G50"/>
    </sheetView>
  </sheetViews>
  <sheetFormatPr baseColWidth="10" defaultColWidth="14.42578125" defaultRowHeight="15" customHeight="1" x14ac:dyDescent="0.25"/>
  <cols>
    <col min="1" max="1" width="5.28515625" style="2" customWidth="1"/>
    <col min="2" max="2" width="38.140625" style="2" customWidth="1"/>
    <col min="3" max="3" width="41.7109375" style="2" customWidth="1"/>
    <col min="4" max="4" width="31" style="2" hidden="1" customWidth="1"/>
    <col min="5" max="5" width="28.28515625" style="59" customWidth="1"/>
    <col min="6" max="6" width="24.28515625" style="59" customWidth="1"/>
    <col min="7" max="7" width="22.42578125" style="59" customWidth="1"/>
    <col min="8" max="8" width="23" style="65" bestFit="1" customWidth="1"/>
    <col min="9" max="9" width="15.28515625" style="59" customWidth="1"/>
    <col min="10" max="10" width="5" style="2" customWidth="1"/>
    <col min="11" max="11" width="17.85546875" style="2" bestFit="1" customWidth="1"/>
    <col min="12" max="19" width="10.7109375" style="2" customWidth="1"/>
    <col min="20" max="16384" width="14.42578125" style="2"/>
  </cols>
  <sheetData>
    <row r="1" spans="2:11" x14ac:dyDescent="0.25">
      <c r="E1" s="64"/>
      <c r="F1" s="64"/>
    </row>
    <row r="2" spans="2:11" x14ac:dyDescent="0.25">
      <c r="E2" s="64"/>
      <c r="F2" s="64"/>
    </row>
    <row r="3" spans="2:11" x14ac:dyDescent="0.25">
      <c r="E3" s="64"/>
      <c r="F3" s="64"/>
    </row>
    <row r="4" spans="2:11" ht="15.75" thickBot="1" x14ac:dyDescent="0.3">
      <c r="E4" s="64"/>
      <c r="F4" s="64"/>
    </row>
    <row r="5" spans="2:11" ht="39" customHeight="1" x14ac:dyDescent="0.25">
      <c r="B5" s="310" t="s">
        <v>51</v>
      </c>
      <c r="C5" s="312" t="s">
        <v>52</v>
      </c>
      <c r="D5" s="312" t="s">
        <v>53</v>
      </c>
      <c r="E5" s="314" t="s">
        <v>54</v>
      </c>
      <c r="F5" s="315"/>
      <c r="G5" s="322" t="s">
        <v>55</v>
      </c>
      <c r="H5" s="315"/>
      <c r="I5" s="320" t="s">
        <v>59</v>
      </c>
    </row>
    <row r="6" spans="2:11" ht="42.75" customHeight="1" x14ac:dyDescent="0.25">
      <c r="B6" s="311"/>
      <c r="C6" s="313"/>
      <c r="D6" s="313"/>
      <c r="E6" s="66" t="s">
        <v>57</v>
      </c>
      <c r="F6" s="66" t="s">
        <v>7</v>
      </c>
      <c r="G6" s="67" t="s">
        <v>8</v>
      </c>
      <c r="H6" s="68" t="s">
        <v>58</v>
      </c>
      <c r="I6" s="321"/>
    </row>
    <row r="7" spans="2:11" ht="94.5" customHeight="1" x14ac:dyDescent="0.25">
      <c r="B7" s="41" t="s">
        <v>148</v>
      </c>
      <c r="C7" s="84" t="s">
        <v>233</v>
      </c>
      <c r="D7" s="25" t="s">
        <v>183</v>
      </c>
      <c r="E7" s="69">
        <v>92216000</v>
      </c>
      <c r="F7" s="69">
        <v>90244380</v>
      </c>
      <c r="G7" s="70">
        <v>20899181.260000002</v>
      </c>
      <c r="H7" s="92">
        <f>G7/F7</f>
        <v>0.23158429655120907</v>
      </c>
      <c r="I7" s="79">
        <v>60132</v>
      </c>
    </row>
    <row r="8" spans="2:11" ht="98.25" customHeight="1" x14ac:dyDescent="0.25">
      <c r="B8" s="41" t="s">
        <v>149</v>
      </c>
      <c r="C8" s="323" t="s">
        <v>234</v>
      </c>
      <c r="D8" s="25" t="s">
        <v>184</v>
      </c>
      <c r="E8" s="72">
        <v>48600000</v>
      </c>
      <c r="F8" s="72">
        <v>36801647</v>
      </c>
      <c r="G8" s="72">
        <v>33701645.359999999</v>
      </c>
      <c r="H8" s="93">
        <f t="shared" ref="H8:H49" si="0">G8/F8</f>
        <v>0.91576459499217522</v>
      </c>
      <c r="I8" s="80">
        <v>208415</v>
      </c>
    </row>
    <row r="9" spans="2:11" ht="76.5" customHeight="1" x14ac:dyDescent="0.25">
      <c r="B9" s="41" t="s">
        <v>150</v>
      </c>
      <c r="C9" s="324"/>
      <c r="D9" s="25" t="s">
        <v>185</v>
      </c>
      <c r="E9" s="70">
        <v>26000000</v>
      </c>
      <c r="F9" s="70">
        <v>64544415</v>
      </c>
      <c r="G9" s="70">
        <v>43039997.520000003</v>
      </c>
      <c r="H9" s="92">
        <f t="shared" si="0"/>
        <v>0.66682760266709373</v>
      </c>
      <c r="I9" s="79">
        <v>209024</v>
      </c>
    </row>
    <row r="10" spans="2:11" ht="76.5" customHeight="1" x14ac:dyDescent="0.25">
      <c r="B10" s="41" t="s">
        <v>151</v>
      </c>
      <c r="C10" s="324"/>
      <c r="D10" s="25" t="s">
        <v>186</v>
      </c>
      <c r="E10" s="72">
        <v>54304761</v>
      </c>
      <c r="F10" s="72">
        <v>22739140</v>
      </c>
      <c r="G10" s="72">
        <v>21129834.43</v>
      </c>
      <c r="H10" s="93">
        <f t="shared" si="0"/>
        <v>0.92922750948364796</v>
      </c>
      <c r="I10" s="80">
        <v>209051</v>
      </c>
    </row>
    <row r="11" spans="2:11" ht="76.5" customHeight="1" x14ac:dyDescent="0.25">
      <c r="B11" s="41" t="s">
        <v>152</v>
      </c>
      <c r="C11" s="324"/>
      <c r="D11" s="25" t="s">
        <v>187</v>
      </c>
      <c r="E11" s="72">
        <v>23191912</v>
      </c>
      <c r="F11" s="72">
        <v>3000000</v>
      </c>
      <c r="G11" s="72">
        <v>0</v>
      </c>
      <c r="H11" s="93">
        <f t="shared" si="0"/>
        <v>0</v>
      </c>
      <c r="I11" s="80">
        <v>209677</v>
      </c>
    </row>
    <row r="12" spans="2:11" ht="76.5" customHeight="1" x14ac:dyDescent="0.25">
      <c r="B12" s="41" t="s">
        <v>153</v>
      </c>
      <c r="C12" s="324"/>
      <c r="D12" s="25" t="s">
        <v>188</v>
      </c>
      <c r="E12" s="72">
        <v>41347830</v>
      </c>
      <c r="F12" s="72">
        <v>5100000</v>
      </c>
      <c r="G12" s="72">
        <v>459062.26</v>
      </c>
      <c r="H12" s="93">
        <f t="shared" si="0"/>
        <v>9.0012207843137251E-2</v>
      </c>
      <c r="I12" s="80">
        <v>209678</v>
      </c>
    </row>
    <row r="13" spans="2:11" ht="76.5" customHeight="1" x14ac:dyDescent="0.25">
      <c r="B13" s="41" t="s">
        <v>153</v>
      </c>
      <c r="C13" s="324"/>
      <c r="D13" s="25" t="s">
        <v>189</v>
      </c>
      <c r="E13" s="72">
        <v>50319389</v>
      </c>
      <c r="F13" s="72">
        <v>20946675</v>
      </c>
      <c r="G13" s="72">
        <v>20889071.260000002</v>
      </c>
      <c r="H13" s="93">
        <f t="shared" si="0"/>
        <v>0.99724998167967005</v>
      </c>
      <c r="I13" s="80">
        <v>209682</v>
      </c>
    </row>
    <row r="14" spans="2:11" ht="76.5" customHeight="1" x14ac:dyDescent="0.25">
      <c r="B14" s="41" t="s">
        <v>153</v>
      </c>
      <c r="C14" s="324"/>
      <c r="D14" s="25" t="s">
        <v>190</v>
      </c>
      <c r="E14" s="72">
        <v>23281973</v>
      </c>
      <c r="F14" s="72">
        <v>728638</v>
      </c>
      <c r="G14" s="72">
        <v>728484.87</v>
      </c>
      <c r="H14" s="93">
        <f t="shared" si="0"/>
        <v>0.99978984077141186</v>
      </c>
      <c r="I14" s="80">
        <v>207590</v>
      </c>
    </row>
    <row r="15" spans="2:11" ht="76.5" customHeight="1" x14ac:dyDescent="0.25">
      <c r="B15" s="41" t="s">
        <v>154</v>
      </c>
      <c r="C15" s="324"/>
      <c r="D15" s="25" t="s">
        <v>191</v>
      </c>
      <c r="E15" s="72">
        <v>3300636</v>
      </c>
      <c r="F15" s="72">
        <v>10930680</v>
      </c>
      <c r="G15" s="72">
        <v>9805023.3300000001</v>
      </c>
      <c r="H15" s="93">
        <f t="shared" si="0"/>
        <v>0.89701860542985434</v>
      </c>
      <c r="I15" s="80">
        <v>149860</v>
      </c>
      <c r="K15" s="63"/>
    </row>
    <row r="16" spans="2:11" ht="76.5" customHeight="1" x14ac:dyDescent="0.25">
      <c r="B16" s="41" t="s">
        <v>155</v>
      </c>
      <c r="C16" s="324"/>
      <c r="D16" s="25" t="s">
        <v>62</v>
      </c>
      <c r="E16" s="72">
        <v>0</v>
      </c>
      <c r="F16" s="72">
        <v>12643524</v>
      </c>
      <c r="G16" s="72">
        <v>8255621.6500000004</v>
      </c>
      <c r="H16" s="73">
        <f t="shared" si="0"/>
        <v>0.65295258268185363</v>
      </c>
      <c r="I16" s="80">
        <v>228252</v>
      </c>
      <c r="J16" s="54"/>
    </row>
    <row r="17" spans="2:9" ht="76.5" customHeight="1" x14ac:dyDescent="0.25">
      <c r="B17" s="41" t="s">
        <v>155</v>
      </c>
      <c r="C17" s="325"/>
      <c r="D17" s="25" t="s">
        <v>63</v>
      </c>
      <c r="E17" s="70">
        <v>0</v>
      </c>
      <c r="F17" s="70">
        <v>12886032</v>
      </c>
      <c r="G17" s="70">
        <v>684757.25</v>
      </c>
      <c r="H17" s="71">
        <f t="shared" si="0"/>
        <v>5.313949631663184E-2</v>
      </c>
      <c r="I17" s="80">
        <v>228343</v>
      </c>
    </row>
    <row r="18" spans="2:9" ht="76.5" customHeight="1" x14ac:dyDescent="0.25">
      <c r="B18" s="41" t="s">
        <v>156</v>
      </c>
      <c r="C18" s="326" t="s">
        <v>235</v>
      </c>
      <c r="D18" s="25" t="s">
        <v>192</v>
      </c>
      <c r="E18" s="72">
        <v>147845465</v>
      </c>
      <c r="F18" s="72">
        <v>83478936</v>
      </c>
      <c r="G18" s="72">
        <v>82602280.510000005</v>
      </c>
      <c r="H18" s="93">
        <f t="shared" si="0"/>
        <v>0.98949848270706287</v>
      </c>
      <c r="I18" s="80">
        <v>34968</v>
      </c>
    </row>
    <row r="19" spans="2:9" ht="76.5" customHeight="1" x14ac:dyDescent="0.25">
      <c r="B19" s="41" t="s">
        <v>157</v>
      </c>
      <c r="C19" s="327"/>
      <c r="D19" s="25" t="s">
        <v>193</v>
      </c>
      <c r="E19" s="72">
        <v>60000000</v>
      </c>
      <c r="F19" s="72">
        <v>76600000</v>
      </c>
      <c r="G19" s="72">
        <v>71396398.120000005</v>
      </c>
      <c r="H19" s="93">
        <f t="shared" si="0"/>
        <v>0.9320678605744126</v>
      </c>
      <c r="I19" s="80">
        <v>116535</v>
      </c>
    </row>
    <row r="20" spans="2:9" ht="76.5" customHeight="1" x14ac:dyDescent="0.25">
      <c r="B20" s="41" t="s">
        <v>156</v>
      </c>
      <c r="C20" s="327"/>
      <c r="D20" s="25" t="s">
        <v>194</v>
      </c>
      <c r="E20" s="72">
        <v>133231886</v>
      </c>
      <c r="F20" s="72">
        <v>10134533</v>
      </c>
      <c r="G20" s="72">
        <v>0</v>
      </c>
      <c r="H20" s="93">
        <f t="shared" si="0"/>
        <v>0</v>
      </c>
      <c r="I20" s="80">
        <v>15149</v>
      </c>
    </row>
    <row r="21" spans="2:9" ht="76.5" customHeight="1" x14ac:dyDescent="0.25">
      <c r="B21" s="41" t="s">
        <v>158</v>
      </c>
      <c r="C21" s="326" t="s">
        <v>236</v>
      </c>
      <c r="D21" s="25" t="s">
        <v>195</v>
      </c>
      <c r="E21" s="72">
        <v>36475246</v>
      </c>
      <c r="F21" s="72">
        <v>36475246</v>
      </c>
      <c r="G21" s="72">
        <v>7322821.6799999997</v>
      </c>
      <c r="H21" s="93">
        <f t="shared" si="0"/>
        <v>0.20076140624246919</v>
      </c>
      <c r="I21" s="80">
        <v>116527</v>
      </c>
    </row>
    <row r="22" spans="2:9" ht="76.5" customHeight="1" x14ac:dyDescent="0.25">
      <c r="B22" s="42" t="s">
        <v>158</v>
      </c>
      <c r="C22" s="327"/>
      <c r="D22" s="43" t="s">
        <v>196</v>
      </c>
      <c r="E22" s="74">
        <v>45347603</v>
      </c>
      <c r="F22" s="74">
        <v>45347603</v>
      </c>
      <c r="G22" s="74">
        <v>6697145.1500000004</v>
      </c>
      <c r="H22" s="94">
        <f t="shared" si="0"/>
        <v>0.14768465601147651</v>
      </c>
      <c r="I22" s="81">
        <v>132258</v>
      </c>
    </row>
    <row r="23" spans="2:9" ht="76.5" customHeight="1" x14ac:dyDescent="0.25">
      <c r="B23" s="44" t="s">
        <v>159</v>
      </c>
      <c r="C23" s="316" t="s">
        <v>237</v>
      </c>
      <c r="D23" s="45" t="s">
        <v>197</v>
      </c>
      <c r="E23" s="72">
        <v>22077494</v>
      </c>
      <c r="F23" s="72">
        <v>18741577</v>
      </c>
      <c r="G23" s="72">
        <v>16149118.109999999</v>
      </c>
      <c r="H23" s="93">
        <f t="shared" si="0"/>
        <v>0.86167338586288655</v>
      </c>
      <c r="I23" s="82">
        <v>209016</v>
      </c>
    </row>
    <row r="24" spans="2:9" ht="76.5" customHeight="1" x14ac:dyDescent="0.25">
      <c r="B24" s="46" t="s">
        <v>160</v>
      </c>
      <c r="C24" s="317"/>
      <c r="D24" s="25" t="s">
        <v>64</v>
      </c>
      <c r="E24" s="72">
        <v>0</v>
      </c>
      <c r="F24" s="72">
        <v>12316168</v>
      </c>
      <c r="G24" s="72">
        <v>0</v>
      </c>
      <c r="H24" s="73">
        <f t="shared" si="0"/>
        <v>0</v>
      </c>
      <c r="I24" s="83">
        <v>228035</v>
      </c>
    </row>
    <row r="25" spans="2:9" ht="90" customHeight="1" x14ac:dyDescent="0.25">
      <c r="B25" s="46" t="s">
        <v>161</v>
      </c>
      <c r="C25" s="317"/>
      <c r="D25" s="25" t="s">
        <v>65</v>
      </c>
      <c r="E25" s="72">
        <v>0</v>
      </c>
      <c r="F25" s="72">
        <v>7441805</v>
      </c>
      <c r="G25" s="72">
        <v>224087.69</v>
      </c>
      <c r="H25" s="73">
        <f t="shared" si="0"/>
        <v>3.0112007772307929E-2</v>
      </c>
      <c r="I25" s="83">
        <v>228061</v>
      </c>
    </row>
    <row r="26" spans="2:9" ht="90" customHeight="1" x14ac:dyDescent="0.25">
      <c r="B26" s="48" t="s">
        <v>162</v>
      </c>
      <c r="C26" s="318"/>
      <c r="D26" s="47"/>
      <c r="E26" s="72">
        <v>0</v>
      </c>
      <c r="F26" s="72">
        <v>19153043</v>
      </c>
      <c r="G26" s="72">
        <v>19106005.960000001</v>
      </c>
      <c r="H26" s="73">
        <f t="shared" si="0"/>
        <v>0.99754414794557711</v>
      </c>
      <c r="I26" s="77">
        <v>228251</v>
      </c>
    </row>
    <row r="27" spans="2:9" ht="90" customHeight="1" x14ac:dyDescent="0.25">
      <c r="B27" s="46" t="s">
        <v>242</v>
      </c>
      <c r="C27" s="328" t="s">
        <v>171</v>
      </c>
      <c r="D27" s="47"/>
      <c r="E27" s="72">
        <v>12730500</v>
      </c>
      <c r="F27" s="72">
        <v>0</v>
      </c>
      <c r="G27" s="72">
        <v>0</v>
      </c>
      <c r="H27" s="93" t="e">
        <f t="shared" si="0"/>
        <v>#DIV/0!</v>
      </c>
      <c r="I27" s="77">
        <v>221962</v>
      </c>
    </row>
    <row r="28" spans="2:9" ht="90" customHeight="1" x14ac:dyDescent="0.25">
      <c r="B28" s="46" t="s">
        <v>243</v>
      </c>
      <c r="C28" s="329"/>
      <c r="D28" s="47"/>
      <c r="E28" s="72">
        <v>40000000</v>
      </c>
      <c r="F28" s="72">
        <v>2778672</v>
      </c>
      <c r="G28" s="72">
        <v>1200000</v>
      </c>
      <c r="H28" s="93">
        <f t="shared" si="0"/>
        <v>0.43186097531482665</v>
      </c>
      <c r="I28" s="77">
        <v>221965</v>
      </c>
    </row>
    <row r="29" spans="2:9" ht="90" customHeight="1" x14ac:dyDescent="0.25">
      <c r="B29" s="49" t="s">
        <v>163</v>
      </c>
      <c r="C29" s="329"/>
      <c r="D29" s="50" t="s">
        <v>198</v>
      </c>
      <c r="E29" s="72">
        <v>23750000</v>
      </c>
      <c r="F29" s="72">
        <v>0</v>
      </c>
      <c r="G29" s="72">
        <v>0</v>
      </c>
      <c r="H29" s="93" t="e">
        <f t="shared" si="0"/>
        <v>#DIV/0!</v>
      </c>
      <c r="I29" s="78">
        <v>116530</v>
      </c>
    </row>
    <row r="30" spans="2:9" ht="90" customHeight="1" x14ac:dyDescent="0.25">
      <c r="B30" s="49" t="s">
        <v>164</v>
      </c>
      <c r="C30" s="329"/>
      <c r="D30" s="50" t="s">
        <v>199</v>
      </c>
      <c r="E30" s="72">
        <v>1300000</v>
      </c>
      <c r="F30" s="72">
        <v>34248424</v>
      </c>
      <c r="G30" s="72">
        <v>0</v>
      </c>
      <c r="H30" s="93">
        <f t="shared" si="0"/>
        <v>0</v>
      </c>
      <c r="I30" s="78">
        <v>142767</v>
      </c>
    </row>
    <row r="31" spans="2:9" ht="90" customHeight="1" x14ac:dyDescent="0.25">
      <c r="B31" s="49" t="s">
        <v>165</v>
      </c>
      <c r="C31" s="329"/>
      <c r="D31" s="50" t="s">
        <v>200</v>
      </c>
      <c r="E31" s="72">
        <v>31881336</v>
      </c>
      <c r="F31" s="72">
        <v>31881336</v>
      </c>
      <c r="G31" s="72">
        <v>1223010.24</v>
      </c>
      <c r="H31" s="93">
        <f t="shared" si="0"/>
        <v>3.8361323377414297E-2</v>
      </c>
      <c r="I31" s="78">
        <v>167405</v>
      </c>
    </row>
    <row r="32" spans="2:9" ht="90" customHeight="1" x14ac:dyDescent="0.25">
      <c r="B32" s="49" t="s">
        <v>165</v>
      </c>
      <c r="C32" s="329"/>
      <c r="D32" s="50" t="s">
        <v>201</v>
      </c>
      <c r="E32" s="72">
        <v>46050000</v>
      </c>
      <c r="F32" s="72">
        <v>35744431</v>
      </c>
      <c r="G32" s="72">
        <v>30167081.219999999</v>
      </c>
      <c r="H32" s="93">
        <f t="shared" si="0"/>
        <v>0.84396590954266415</v>
      </c>
      <c r="I32" s="78">
        <v>189499</v>
      </c>
    </row>
    <row r="33" spans="2:10" ht="90" customHeight="1" x14ac:dyDescent="0.25">
      <c r="B33" s="49" t="s">
        <v>166</v>
      </c>
      <c r="C33" s="329"/>
      <c r="D33" s="50"/>
      <c r="E33" s="72">
        <v>0</v>
      </c>
      <c r="F33" s="72">
        <v>126770500</v>
      </c>
      <c r="G33" s="72">
        <v>76363701.480000004</v>
      </c>
      <c r="H33" s="73">
        <f t="shared" si="0"/>
        <v>0.60237753641422886</v>
      </c>
      <c r="I33" s="78">
        <v>190108</v>
      </c>
    </row>
    <row r="34" spans="2:10" ht="90" customHeight="1" x14ac:dyDescent="0.25">
      <c r="B34" s="49" t="s">
        <v>167</v>
      </c>
      <c r="C34" s="329"/>
      <c r="D34" s="50"/>
      <c r="E34" s="72">
        <v>0</v>
      </c>
      <c r="F34" s="72">
        <v>11510337</v>
      </c>
      <c r="G34" s="72">
        <v>4184226.09</v>
      </c>
      <c r="H34" s="73">
        <f t="shared" si="0"/>
        <v>0.36351899079931366</v>
      </c>
      <c r="I34" s="78">
        <v>190122</v>
      </c>
    </row>
    <row r="35" spans="2:10" ht="90" customHeight="1" x14ac:dyDescent="0.25">
      <c r="B35" s="49" t="s">
        <v>168</v>
      </c>
      <c r="C35" s="329"/>
      <c r="D35" s="50" t="s">
        <v>202</v>
      </c>
      <c r="E35" s="72">
        <v>16100000</v>
      </c>
      <c r="F35" s="72">
        <v>1200000</v>
      </c>
      <c r="G35" s="72">
        <v>981253.77</v>
      </c>
      <c r="H35" s="93">
        <f t="shared" si="0"/>
        <v>0.81771147499999997</v>
      </c>
      <c r="I35" s="78">
        <v>221005</v>
      </c>
    </row>
    <row r="36" spans="2:10" ht="90" customHeight="1" x14ac:dyDescent="0.25">
      <c r="B36" s="49" t="s">
        <v>169</v>
      </c>
      <c r="C36" s="329"/>
      <c r="D36" s="50" t="s">
        <v>203</v>
      </c>
      <c r="E36" s="72">
        <v>27524022</v>
      </c>
      <c r="F36" s="72">
        <v>27524022</v>
      </c>
      <c r="G36" s="72">
        <v>3474885.01</v>
      </c>
      <c r="H36" s="93">
        <f t="shared" si="0"/>
        <v>0.12624917281347905</v>
      </c>
      <c r="I36" s="78">
        <v>72220</v>
      </c>
    </row>
    <row r="37" spans="2:10" ht="90" customHeight="1" x14ac:dyDescent="0.25">
      <c r="B37" s="49" t="s">
        <v>170</v>
      </c>
      <c r="C37" s="329"/>
      <c r="D37" s="50" t="s">
        <v>204</v>
      </c>
      <c r="E37" s="72">
        <v>193950000</v>
      </c>
      <c r="F37" s="72">
        <v>0</v>
      </c>
      <c r="G37" s="72">
        <v>0</v>
      </c>
      <c r="H37" s="93" t="e">
        <f t="shared" si="0"/>
        <v>#DIV/0!</v>
      </c>
      <c r="I37" s="78">
        <v>95927</v>
      </c>
    </row>
    <row r="38" spans="2:10" ht="90" customHeight="1" x14ac:dyDescent="0.25">
      <c r="B38" s="49" t="s">
        <v>165</v>
      </c>
      <c r="C38" s="330"/>
      <c r="D38" s="50" t="s">
        <v>205</v>
      </c>
      <c r="E38" s="72">
        <v>33517793</v>
      </c>
      <c r="F38" s="72">
        <v>33517793</v>
      </c>
      <c r="G38" s="72">
        <v>7414262.9699999997</v>
      </c>
      <c r="H38" s="93">
        <f t="shared" si="0"/>
        <v>0.22120379375813914</v>
      </c>
      <c r="I38" s="78">
        <v>72219</v>
      </c>
    </row>
    <row r="39" spans="2:10" ht="90" customHeight="1" x14ac:dyDescent="0.25">
      <c r="B39" s="49" t="s">
        <v>172</v>
      </c>
      <c r="C39" s="51" t="s">
        <v>173</v>
      </c>
      <c r="D39" s="50" t="s">
        <v>206</v>
      </c>
      <c r="E39" s="72">
        <v>47331000</v>
      </c>
      <c r="F39" s="72">
        <v>1000000</v>
      </c>
      <c r="G39" s="72">
        <v>348216.3</v>
      </c>
      <c r="H39" s="93">
        <f t="shared" si="0"/>
        <v>0.34821629999999998</v>
      </c>
      <c r="I39" s="78">
        <v>211099</v>
      </c>
    </row>
    <row r="40" spans="2:10" ht="90" customHeight="1" x14ac:dyDescent="0.25">
      <c r="B40" s="49" t="s">
        <v>174</v>
      </c>
      <c r="C40" s="319" t="s">
        <v>238</v>
      </c>
      <c r="D40" s="50"/>
      <c r="E40" s="72">
        <v>0</v>
      </c>
      <c r="F40" s="72">
        <v>2312052</v>
      </c>
      <c r="G40" s="72">
        <v>1931846.46</v>
      </c>
      <c r="H40" s="73">
        <f t="shared" si="0"/>
        <v>0.83555493561563488</v>
      </c>
      <c r="I40" s="78">
        <v>33423</v>
      </c>
      <c r="J40" s="40"/>
    </row>
    <row r="41" spans="2:10" ht="90" customHeight="1" x14ac:dyDescent="0.25">
      <c r="B41" s="49" t="s">
        <v>175</v>
      </c>
      <c r="C41" s="319"/>
      <c r="D41" s="50" t="s">
        <v>207</v>
      </c>
      <c r="E41" s="72">
        <v>624278</v>
      </c>
      <c r="F41" s="72">
        <v>4255053</v>
      </c>
      <c r="G41" s="72">
        <v>1255327.19</v>
      </c>
      <c r="H41" s="93">
        <f t="shared" si="0"/>
        <v>0.29502034169727143</v>
      </c>
      <c r="I41" s="78">
        <v>224376</v>
      </c>
    </row>
    <row r="42" spans="2:10" ht="90" customHeight="1" x14ac:dyDescent="0.25">
      <c r="B42" s="49" t="s">
        <v>176</v>
      </c>
      <c r="C42" s="319"/>
      <c r="D42" s="50" t="s">
        <v>208</v>
      </c>
      <c r="E42" s="72">
        <v>687322</v>
      </c>
      <c r="F42" s="72">
        <v>4980360</v>
      </c>
      <c r="G42" s="72">
        <v>567796.37</v>
      </c>
      <c r="H42" s="93">
        <f t="shared" si="0"/>
        <v>0.11400709386470054</v>
      </c>
      <c r="I42" s="78">
        <v>224215</v>
      </c>
    </row>
    <row r="43" spans="2:10" ht="90" customHeight="1" x14ac:dyDescent="0.25">
      <c r="B43" s="49" t="s">
        <v>176</v>
      </c>
      <c r="C43" s="319"/>
      <c r="D43" s="50" t="s">
        <v>209</v>
      </c>
      <c r="E43" s="72">
        <v>810167</v>
      </c>
      <c r="F43" s="72">
        <v>5029200</v>
      </c>
      <c r="G43" s="72">
        <v>911176.33</v>
      </c>
      <c r="H43" s="93">
        <f t="shared" si="0"/>
        <v>0.18117719120337231</v>
      </c>
      <c r="I43" s="78">
        <v>155983</v>
      </c>
    </row>
    <row r="44" spans="2:10" ht="90" customHeight="1" x14ac:dyDescent="0.25">
      <c r="B44" s="49" t="s">
        <v>177</v>
      </c>
      <c r="C44" s="319" t="s">
        <v>248</v>
      </c>
      <c r="D44" s="50"/>
      <c r="E44" s="72">
        <v>0</v>
      </c>
      <c r="F44" s="72">
        <v>2088359</v>
      </c>
      <c r="G44" s="72">
        <v>915862.74</v>
      </c>
      <c r="H44" s="73">
        <f t="shared" si="0"/>
        <v>0.43855617736222557</v>
      </c>
      <c r="I44" s="78">
        <v>209397</v>
      </c>
      <c r="J44" s="40"/>
    </row>
    <row r="45" spans="2:10" ht="90" customHeight="1" x14ac:dyDescent="0.25">
      <c r="B45" s="49" t="s">
        <v>178</v>
      </c>
      <c r="C45" s="319"/>
      <c r="D45" s="50" t="s">
        <v>210</v>
      </c>
      <c r="E45" s="72">
        <v>632904</v>
      </c>
      <c r="F45" s="72">
        <v>1965365</v>
      </c>
      <c r="G45" s="72">
        <v>716337.04</v>
      </c>
      <c r="H45" s="93">
        <f t="shared" si="0"/>
        <v>0.36448040949136679</v>
      </c>
      <c r="I45" s="78">
        <v>209400</v>
      </c>
    </row>
    <row r="46" spans="2:10" ht="90" customHeight="1" x14ac:dyDescent="0.25">
      <c r="B46" s="49" t="s">
        <v>179</v>
      </c>
      <c r="C46" s="319"/>
      <c r="D46" s="50"/>
      <c r="E46" s="72">
        <v>0</v>
      </c>
      <c r="F46" s="72">
        <v>3430971</v>
      </c>
      <c r="G46" s="72">
        <v>802317.84</v>
      </c>
      <c r="H46" s="73">
        <f t="shared" si="0"/>
        <v>0.23384570723564843</v>
      </c>
      <c r="I46" s="78">
        <v>209399</v>
      </c>
      <c r="J46" s="40"/>
    </row>
    <row r="47" spans="2:10" ht="90" customHeight="1" x14ac:dyDescent="0.25">
      <c r="B47" s="49" t="s">
        <v>180</v>
      </c>
      <c r="C47" s="319"/>
      <c r="D47" s="50"/>
      <c r="E47" s="72">
        <v>0</v>
      </c>
      <c r="F47" s="72">
        <v>3813052</v>
      </c>
      <c r="G47" s="72">
        <v>803993.54</v>
      </c>
      <c r="H47" s="73">
        <f t="shared" si="0"/>
        <v>0.2108530227230051</v>
      </c>
      <c r="I47" s="78">
        <v>209398</v>
      </c>
      <c r="J47" s="40"/>
    </row>
    <row r="48" spans="2:10" ht="90" customHeight="1" x14ac:dyDescent="0.25">
      <c r="B48" s="49" t="s">
        <v>181</v>
      </c>
      <c r="C48" s="319"/>
      <c r="D48" s="50"/>
      <c r="E48" s="72">
        <v>0</v>
      </c>
      <c r="F48" s="72">
        <v>3731490</v>
      </c>
      <c r="G48" s="72">
        <v>461195.38</v>
      </c>
      <c r="H48" s="73">
        <f t="shared" si="0"/>
        <v>0.12359550206485881</v>
      </c>
      <c r="I48" s="78">
        <v>206196</v>
      </c>
      <c r="J48" s="40"/>
    </row>
    <row r="49" spans="2:9" ht="90" customHeight="1" x14ac:dyDescent="0.25">
      <c r="B49" s="49" t="s">
        <v>182</v>
      </c>
      <c r="C49" s="51" t="s">
        <v>171</v>
      </c>
      <c r="D49" s="50" t="s">
        <v>211</v>
      </c>
      <c r="E49" s="72">
        <v>29775000</v>
      </c>
      <c r="F49" s="72">
        <v>29495346</v>
      </c>
      <c r="G49" s="72">
        <v>29487468.77</v>
      </c>
      <c r="H49" s="93">
        <f t="shared" si="0"/>
        <v>0.99973293312104217</v>
      </c>
      <c r="I49" s="78">
        <v>130902</v>
      </c>
    </row>
    <row r="50" spans="2:9" ht="36" customHeight="1" x14ac:dyDescent="0.25">
      <c r="B50" s="52" t="s">
        <v>121</v>
      </c>
      <c r="C50" s="53"/>
      <c r="D50" s="53"/>
      <c r="E50" s="75">
        <f>SUM(E7:E49)</f>
        <v>1314204517</v>
      </c>
      <c r="F50" s="75">
        <f t="shared" ref="F50:G50" si="1">SUM(F7:F49)</f>
        <v>957530805</v>
      </c>
      <c r="G50" s="75">
        <f t="shared" si="1"/>
        <v>526300495.14999998</v>
      </c>
      <c r="H50" s="76">
        <f>+G50/F50</f>
        <v>0.54964340823478774</v>
      </c>
      <c r="I50" s="60"/>
    </row>
    <row r="51" spans="2:9" ht="36" customHeight="1" x14ac:dyDescent="0.25">
      <c r="B51" s="52"/>
      <c r="C51" s="53"/>
      <c r="D51" s="53"/>
      <c r="E51" s="87">
        <v>1000566929</v>
      </c>
      <c r="F51" s="87">
        <v>809172097</v>
      </c>
      <c r="G51" s="87">
        <v>480779391.19999999</v>
      </c>
      <c r="H51" s="88"/>
      <c r="I51" s="60"/>
    </row>
    <row r="52" spans="2:9" ht="36" customHeight="1" x14ac:dyDescent="0.25">
      <c r="B52" s="52"/>
      <c r="C52" s="53"/>
      <c r="D52" s="53"/>
      <c r="E52" s="87">
        <f>+E50-E51</f>
        <v>313637588</v>
      </c>
      <c r="F52" s="87">
        <f>+F50-F51</f>
        <v>148358708</v>
      </c>
      <c r="G52" s="87">
        <f>+G50-G51</f>
        <v>45521103.949999988</v>
      </c>
      <c r="H52" s="88"/>
      <c r="I52" s="60"/>
    </row>
    <row r="53" spans="2:9" ht="15.75" customHeight="1" x14ac:dyDescent="0.25"/>
    <row r="54" spans="2:9" ht="15.75" customHeight="1" x14ac:dyDescent="0.25"/>
    <row r="55" spans="2:9" ht="15.75" customHeight="1" x14ac:dyDescent="0.25"/>
    <row r="56" spans="2:9" ht="15.75" customHeight="1" x14ac:dyDescent="0.25"/>
    <row r="57" spans="2:9" ht="15.75" customHeight="1" x14ac:dyDescent="0.25"/>
    <row r="58" spans="2:9" ht="15.75" customHeight="1" x14ac:dyDescent="0.25"/>
    <row r="59" spans="2:9" ht="15.75" customHeight="1" x14ac:dyDescent="0.25"/>
    <row r="60" spans="2:9" ht="15.75" customHeight="1" x14ac:dyDescent="0.25"/>
    <row r="61" spans="2:9" ht="15.75" customHeight="1" x14ac:dyDescent="0.25"/>
    <row r="62" spans="2:9" ht="33.75" customHeight="1" x14ac:dyDescent="0.25">
      <c r="B62" s="40"/>
      <c r="C62" s="39"/>
    </row>
    <row r="63" spans="2:9" ht="15.75" customHeight="1" x14ac:dyDescent="0.25"/>
    <row r="64" spans="2:9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3">
    <mergeCell ref="C40:C43"/>
    <mergeCell ref="C44:C48"/>
    <mergeCell ref="I5:I6"/>
    <mergeCell ref="G5:H5"/>
    <mergeCell ref="C8:C17"/>
    <mergeCell ref="C18:C20"/>
    <mergeCell ref="C21:C22"/>
    <mergeCell ref="C27:C38"/>
    <mergeCell ref="B5:B6"/>
    <mergeCell ref="C5:C6"/>
    <mergeCell ref="D5:D6"/>
    <mergeCell ref="E5:F5"/>
    <mergeCell ref="C23:C26"/>
  </mergeCells>
  <pageMargins left="0.25" right="0.25" top="0.75" bottom="0.75" header="0.3" footer="0.3"/>
  <pageSetup scale="49" orientation="portrait" r:id="rId1"/>
  <rowBreaks count="3" manualBreakCount="3">
    <brk id="22" max="9" man="1"/>
    <brk id="38" max="16383" man="1"/>
    <brk id="53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B1:K995"/>
  <sheetViews>
    <sheetView view="pageBreakPreview" topLeftCell="A43" zoomScale="80" zoomScaleNormal="70" zoomScaleSheetLayoutView="80" workbookViewId="0">
      <selection activeCell="I17" sqref="I17"/>
    </sheetView>
  </sheetViews>
  <sheetFormatPr baseColWidth="10" defaultColWidth="14.42578125" defaultRowHeight="15" customHeight="1" x14ac:dyDescent="0.25"/>
  <cols>
    <col min="1" max="1" width="5.28515625" style="2" customWidth="1"/>
    <col min="2" max="2" width="38.140625" style="2" customWidth="1"/>
    <col min="3" max="3" width="41.7109375" style="2" customWidth="1"/>
    <col min="4" max="4" width="31" style="2" hidden="1" customWidth="1"/>
    <col min="5" max="5" width="28.28515625" style="59" customWidth="1"/>
    <col min="6" max="6" width="24.28515625" style="59" customWidth="1"/>
    <col min="7" max="7" width="22.42578125" style="59" customWidth="1"/>
    <col min="8" max="8" width="23" style="95" bestFit="1" customWidth="1"/>
    <col min="9" max="9" width="15.28515625" style="59" customWidth="1"/>
    <col min="10" max="10" width="5" style="2" customWidth="1"/>
    <col min="11" max="11" width="17.85546875" style="2" bestFit="1" customWidth="1"/>
    <col min="12" max="19" width="10.7109375" style="2" customWidth="1"/>
    <col min="20" max="16384" width="14.42578125" style="2"/>
  </cols>
  <sheetData>
    <row r="1" spans="2:11" x14ac:dyDescent="0.25">
      <c r="E1" s="64"/>
      <c r="F1" s="64"/>
    </row>
    <row r="2" spans="2:11" x14ac:dyDescent="0.25">
      <c r="E2" s="64"/>
      <c r="F2" s="64"/>
    </row>
    <row r="3" spans="2:11" x14ac:dyDescent="0.25">
      <c r="E3" s="64"/>
      <c r="F3" s="64"/>
    </row>
    <row r="4" spans="2:11" ht="15.75" thickBot="1" x14ac:dyDescent="0.3">
      <c r="E4" s="64"/>
      <c r="F4" s="64"/>
    </row>
    <row r="5" spans="2:11" ht="39" customHeight="1" x14ac:dyDescent="0.25">
      <c r="B5" s="310" t="s">
        <v>51</v>
      </c>
      <c r="C5" s="312" t="s">
        <v>52</v>
      </c>
      <c r="D5" s="312" t="s">
        <v>53</v>
      </c>
      <c r="E5" s="314" t="s">
        <v>54</v>
      </c>
      <c r="F5" s="315"/>
      <c r="G5" s="322" t="s">
        <v>55</v>
      </c>
      <c r="H5" s="315"/>
      <c r="I5" s="320" t="s">
        <v>59</v>
      </c>
    </row>
    <row r="6" spans="2:11" ht="42.75" customHeight="1" x14ac:dyDescent="0.25">
      <c r="B6" s="311"/>
      <c r="C6" s="313"/>
      <c r="D6" s="313"/>
      <c r="E6" s="66" t="s">
        <v>57</v>
      </c>
      <c r="F6" s="66" t="s">
        <v>7</v>
      </c>
      <c r="G6" s="67" t="s">
        <v>8</v>
      </c>
      <c r="H6" s="96" t="s">
        <v>58</v>
      </c>
      <c r="I6" s="321"/>
    </row>
    <row r="7" spans="2:11" ht="94.5" customHeight="1" x14ac:dyDescent="0.25">
      <c r="B7" s="41" t="s">
        <v>148</v>
      </c>
      <c r="C7" s="84" t="s">
        <v>233</v>
      </c>
      <c r="D7" s="25" t="s">
        <v>183</v>
      </c>
      <c r="E7" s="69">
        <v>92216000</v>
      </c>
      <c r="F7" s="69">
        <v>90244380</v>
      </c>
      <c r="G7" s="70">
        <v>16772391.609999999</v>
      </c>
      <c r="H7" s="97">
        <f>G7/F7</f>
        <v>0.185855247828175</v>
      </c>
      <c r="I7" s="79">
        <v>60132</v>
      </c>
    </row>
    <row r="8" spans="2:11" ht="98.25" customHeight="1" x14ac:dyDescent="0.25">
      <c r="B8" s="41" t="s">
        <v>149</v>
      </c>
      <c r="C8" s="323" t="s">
        <v>234</v>
      </c>
      <c r="D8" s="25" t="s">
        <v>184</v>
      </c>
      <c r="E8" s="72">
        <v>48600000</v>
      </c>
      <c r="F8" s="72">
        <v>69459811</v>
      </c>
      <c r="G8" s="72">
        <v>33701645.359999999</v>
      </c>
      <c r="H8" s="98">
        <f t="shared" ref="H8:H44" si="0">G8/F8</f>
        <v>0.48519632971647447</v>
      </c>
      <c r="I8" s="80">
        <v>208415</v>
      </c>
    </row>
    <row r="9" spans="2:11" ht="76.5" customHeight="1" x14ac:dyDescent="0.25">
      <c r="B9" s="41" t="s">
        <v>150</v>
      </c>
      <c r="C9" s="324"/>
      <c r="D9" s="25" t="s">
        <v>185</v>
      </c>
      <c r="E9" s="70">
        <v>26000000</v>
      </c>
      <c r="F9" s="70">
        <v>28173428</v>
      </c>
      <c r="G9" s="70">
        <v>28173426.870000001</v>
      </c>
      <c r="H9" s="97">
        <f t="shared" si="0"/>
        <v>0.99999995989128487</v>
      </c>
      <c r="I9" s="79">
        <v>209024</v>
      </c>
    </row>
    <row r="10" spans="2:11" ht="76.5" customHeight="1" x14ac:dyDescent="0.25">
      <c r="B10" s="41" t="s">
        <v>151</v>
      </c>
      <c r="C10" s="324"/>
      <c r="D10" s="25" t="s">
        <v>186</v>
      </c>
      <c r="E10" s="72">
        <v>54304761</v>
      </c>
      <c r="F10" s="72">
        <v>22739140</v>
      </c>
      <c r="G10" s="72">
        <v>21129834.43</v>
      </c>
      <c r="H10" s="98">
        <f t="shared" si="0"/>
        <v>0.92922750948364796</v>
      </c>
      <c r="I10" s="80">
        <v>209051</v>
      </c>
    </row>
    <row r="11" spans="2:11" ht="76.5" customHeight="1" x14ac:dyDescent="0.25">
      <c r="B11" s="41" t="s">
        <v>152</v>
      </c>
      <c r="C11" s="324"/>
      <c r="D11" s="25" t="s">
        <v>187</v>
      </c>
      <c r="E11" s="72">
        <v>23191912</v>
      </c>
      <c r="F11" s="72">
        <v>3000000</v>
      </c>
      <c r="G11" s="72">
        <v>0</v>
      </c>
      <c r="H11" s="98">
        <f t="shared" si="0"/>
        <v>0</v>
      </c>
      <c r="I11" s="80">
        <v>209677</v>
      </c>
    </row>
    <row r="12" spans="2:11" ht="76.5" customHeight="1" x14ac:dyDescent="0.25">
      <c r="B12" s="41" t="s">
        <v>153</v>
      </c>
      <c r="C12" s="324"/>
      <c r="D12" s="25" t="s">
        <v>188</v>
      </c>
      <c r="E12" s="72">
        <v>41347830</v>
      </c>
      <c r="F12" s="72">
        <v>5100000</v>
      </c>
      <c r="G12" s="72">
        <v>459062.26</v>
      </c>
      <c r="H12" s="98">
        <f t="shared" si="0"/>
        <v>9.0012207843137251E-2</v>
      </c>
      <c r="I12" s="80">
        <v>209678</v>
      </c>
    </row>
    <row r="13" spans="2:11" ht="76.5" customHeight="1" x14ac:dyDescent="0.25">
      <c r="B13" s="41" t="s">
        <v>153</v>
      </c>
      <c r="C13" s="324"/>
      <c r="D13" s="25" t="s">
        <v>189</v>
      </c>
      <c r="E13" s="72">
        <v>50319389</v>
      </c>
      <c r="F13" s="72">
        <v>20946675</v>
      </c>
      <c r="G13" s="72">
        <v>20889071.260000002</v>
      </c>
      <c r="H13" s="98">
        <f t="shared" si="0"/>
        <v>0.99724998167967005</v>
      </c>
      <c r="I13" s="80">
        <v>209682</v>
      </c>
    </row>
    <row r="14" spans="2:11" ht="76.5" customHeight="1" x14ac:dyDescent="0.25">
      <c r="B14" s="41" t="s">
        <v>153</v>
      </c>
      <c r="C14" s="324"/>
      <c r="D14" s="25" t="s">
        <v>190</v>
      </c>
      <c r="E14" s="72">
        <v>23281973</v>
      </c>
      <c r="F14" s="72">
        <v>728638</v>
      </c>
      <c r="G14" s="72">
        <v>728484.87</v>
      </c>
      <c r="H14" s="98">
        <f t="shared" si="0"/>
        <v>0.99978984077141186</v>
      </c>
      <c r="I14" s="80">
        <v>207590</v>
      </c>
    </row>
    <row r="15" spans="2:11" ht="76.5" customHeight="1" x14ac:dyDescent="0.25">
      <c r="B15" s="41" t="s">
        <v>154</v>
      </c>
      <c r="C15" s="324"/>
      <c r="D15" s="25" t="s">
        <v>191</v>
      </c>
      <c r="E15" s="72">
        <v>3300636</v>
      </c>
      <c r="F15" s="72">
        <v>10930680</v>
      </c>
      <c r="G15" s="72">
        <v>9805023.3300000001</v>
      </c>
      <c r="H15" s="98">
        <f t="shared" si="0"/>
        <v>0.89701860542985434</v>
      </c>
      <c r="I15" s="80">
        <v>149860</v>
      </c>
      <c r="K15" s="63"/>
    </row>
    <row r="16" spans="2:11" ht="76.5" customHeight="1" x14ac:dyDescent="0.25">
      <c r="B16" s="41" t="s">
        <v>155</v>
      </c>
      <c r="C16" s="324"/>
      <c r="D16" s="25" t="s">
        <v>62</v>
      </c>
      <c r="E16" s="72">
        <v>0</v>
      </c>
      <c r="F16" s="72">
        <v>12143524</v>
      </c>
      <c r="G16" s="72">
        <v>445696.74</v>
      </c>
      <c r="H16" s="98">
        <f t="shared" si="0"/>
        <v>3.6702421801118025E-2</v>
      </c>
      <c r="I16" s="80">
        <v>228252</v>
      </c>
      <c r="J16" s="54"/>
    </row>
    <row r="17" spans="2:9" ht="76.5" customHeight="1" x14ac:dyDescent="0.25">
      <c r="B17" s="41" t="s">
        <v>155</v>
      </c>
      <c r="C17" s="325"/>
      <c r="D17" s="25" t="s">
        <v>63</v>
      </c>
      <c r="E17" s="70">
        <v>0</v>
      </c>
      <c r="F17" s="70">
        <v>12386032</v>
      </c>
      <c r="G17" s="70">
        <v>398880.6</v>
      </c>
      <c r="H17" s="97">
        <f t="shared" si="0"/>
        <v>3.2204066645395393E-2</v>
      </c>
      <c r="I17" s="80">
        <v>228343</v>
      </c>
    </row>
    <row r="18" spans="2:9" ht="76.5" customHeight="1" x14ac:dyDescent="0.25">
      <c r="B18" s="41" t="s">
        <v>156</v>
      </c>
      <c r="C18" s="326" t="s">
        <v>235</v>
      </c>
      <c r="D18" s="25" t="s">
        <v>192</v>
      </c>
      <c r="E18" s="72">
        <v>147845465</v>
      </c>
      <c r="F18" s="72">
        <v>73090761</v>
      </c>
      <c r="G18" s="72">
        <v>73090760.5</v>
      </c>
      <c r="H18" s="98">
        <f t="shared" si="0"/>
        <v>0.99999999315919008</v>
      </c>
      <c r="I18" s="80">
        <v>34968</v>
      </c>
    </row>
    <row r="19" spans="2:9" ht="76.5" customHeight="1" x14ac:dyDescent="0.25">
      <c r="B19" s="41" t="s">
        <v>157</v>
      </c>
      <c r="C19" s="327"/>
      <c r="D19" s="25" t="s">
        <v>193</v>
      </c>
      <c r="E19" s="72">
        <v>60000000</v>
      </c>
      <c r="F19" s="72">
        <v>76600000</v>
      </c>
      <c r="G19" s="72">
        <v>71241509.659999996</v>
      </c>
      <c r="H19" s="98">
        <f t="shared" si="0"/>
        <v>0.93004581801566577</v>
      </c>
      <c r="I19" s="80">
        <v>116535</v>
      </c>
    </row>
    <row r="20" spans="2:9" ht="76.5" customHeight="1" x14ac:dyDescent="0.25">
      <c r="B20" s="41" t="s">
        <v>156</v>
      </c>
      <c r="C20" s="327"/>
      <c r="D20" s="25" t="s">
        <v>194</v>
      </c>
      <c r="E20" s="72">
        <v>133231886</v>
      </c>
      <c r="F20" s="72">
        <v>10134533</v>
      </c>
      <c r="G20" s="72">
        <v>0</v>
      </c>
      <c r="H20" s="98">
        <f t="shared" si="0"/>
        <v>0</v>
      </c>
      <c r="I20" s="80">
        <v>15149</v>
      </c>
    </row>
    <row r="21" spans="2:9" ht="76.5" customHeight="1" x14ac:dyDescent="0.25">
      <c r="B21" s="41" t="s">
        <v>158</v>
      </c>
      <c r="C21" s="326" t="s">
        <v>236</v>
      </c>
      <c r="D21" s="25" t="s">
        <v>195</v>
      </c>
      <c r="E21" s="72">
        <v>36475246</v>
      </c>
      <c r="F21" s="72">
        <v>36475246</v>
      </c>
      <c r="G21" s="72">
        <v>7322821.6799999997</v>
      </c>
      <c r="H21" s="98">
        <f t="shared" si="0"/>
        <v>0.20076140624246919</v>
      </c>
      <c r="I21" s="80">
        <v>116527</v>
      </c>
    </row>
    <row r="22" spans="2:9" ht="76.5" customHeight="1" x14ac:dyDescent="0.25">
      <c r="B22" s="42" t="s">
        <v>158</v>
      </c>
      <c r="C22" s="327"/>
      <c r="D22" s="43" t="s">
        <v>196</v>
      </c>
      <c r="E22" s="74">
        <v>45347603</v>
      </c>
      <c r="F22" s="74">
        <v>45347603</v>
      </c>
      <c r="G22" s="74">
        <v>6697145.1500000004</v>
      </c>
      <c r="H22" s="99">
        <f t="shared" si="0"/>
        <v>0.14768465601147651</v>
      </c>
      <c r="I22" s="81">
        <v>132258</v>
      </c>
    </row>
    <row r="23" spans="2:9" ht="76.5" customHeight="1" x14ac:dyDescent="0.25">
      <c r="B23" s="44" t="s">
        <v>159</v>
      </c>
      <c r="C23" s="316" t="s">
        <v>237</v>
      </c>
      <c r="D23" s="45" t="s">
        <v>197</v>
      </c>
      <c r="E23" s="72">
        <v>22077494</v>
      </c>
      <c r="F23" s="72">
        <v>18741577</v>
      </c>
      <c r="G23" s="72">
        <v>16149118.109999999</v>
      </c>
      <c r="H23" s="98">
        <f t="shared" si="0"/>
        <v>0.86167338586288655</v>
      </c>
      <c r="I23" s="82">
        <v>209016</v>
      </c>
    </row>
    <row r="24" spans="2:9" ht="76.5" customHeight="1" x14ac:dyDescent="0.25">
      <c r="B24" s="46" t="s">
        <v>160</v>
      </c>
      <c r="C24" s="317"/>
      <c r="D24" s="25" t="s">
        <v>64</v>
      </c>
      <c r="E24" s="72">
        <v>0</v>
      </c>
      <c r="F24" s="72">
        <v>12316168</v>
      </c>
      <c r="G24" s="72">
        <v>0</v>
      </c>
      <c r="H24" s="98">
        <f t="shared" si="0"/>
        <v>0</v>
      </c>
      <c r="I24" s="83">
        <v>228035</v>
      </c>
    </row>
    <row r="25" spans="2:9" ht="90" customHeight="1" x14ac:dyDescent="0.25">
      <c r="B25" s="46" t="s">
        <v>161</v>
      </c>
      <c r="C25" s="317"/>
      <c r="D25" s="25" t="s">
        <v>65</v>
      </c>
      <c r="E25" s="72">
        <v>0</v>
      </c>
      <c r="F25" s="72">
        <v>7441805</v>
      </c>
      <c r="G25" s="72">
        <v>224087.69</v>
      </c>
      <c r="H25" s="98">
        <f t="shared" si="0"/>
        <v>3.0112007772307929E-2</v>
      </c>
      <c r="I25" s="83">
        <v>228061</v>
      </c>
    </row>
    <row r="26" spans="2:9" ht="90" customHeight="1" x14ac:dyDescent="0.25">
      <c r="B26" s="48" t="s">
        <v>162</v>
      </c>
      <c r="C26" s="318"/>
      <c r="D26" s="47"/>
      <c r="E26" s="72">
        <v>0</v>
      </c>
      <c r="F26" s="72">
        <v>11053043</v>
      </c>
      <c r="G26" s="72">
        <v>11024657.18</v>
      </c>
      <c r="H26" s="98">
        <f t="shared" si="0"/>
        <v>0.9974318547390072</v>
      </c>
      <c r="I26" s="77">
        <v>228251</v>
      </c>
    </row>
    <row r="27" spans="2:9" ht="90" customHeight="1" x14ac:dyDescent="0.25">
      <c r="B27" s="46" t="s">
        <v>242</v>
      </c>
      <c r="C27" s="328" t="s">
        <v>171</v>
      </c>
      <c r="D27" s="47"/>
      <c r="E27" s="72">
        <v>12730500</v>
      </c>
      <c r="F27" s="72">
        <v>0</v>
      </c>
      <c r="G27" s="72">
        <v>0</v>
      </c>
      <c r="H27" s="98" t="e">
        <f t="shared" si="0"/>
        <v>#DIV/0!</v>
      </c>
      <c r="I27" s="77">
        <v>221962</v>
      </c>
    </row>
    <row r="28" spans="2:9" ht="90" customHeight="1" x14ac:dyDescent="0.25">
      <c r="B28" s="46" t="s">
        <v>243</v>
      </c>
      <c r="C28" s="329"/>
      <c r="D28" s="47"/>
      <c r="E28" s="72">
        <v>40000000</v>
      </c>
      <c r="F28" s="72">
        <v>2778672</v>
      </c>
      <c r="G28" s="72">
        <v>1200000</v>
      </c>
      <c r="H28" s="98">
        <f t="shared" si="0"/>
        <v>0.43186097531482665</v>
      </c>
      <c r="I28" s="77">
        <v>221965</v>
      </c>
    </row>
    <row r="29" spans="2:9" ht="90" customHeight="1" x14ac:dyDescent="0.25">
      <c r="B29" s="49" t="s">
        <v>163</v>
      </c>
      <c r="C29" s="329"/>
      <c r="D29" s="50" t="s">
        <v>198</v>
      </c>
      <c r="E29" s="72">
        <v>23750000</v>
      </c>
      <c r="F29" s="72">
        <v>0</v>
      </c>
      <c r="G29" s="72">
        <v>0</v>
      </c>
      <c r="H29" s="98" t="e">
        <f t="shared" si="0"/>
        <v>#DIV/0!</v>
      </c>
      <c r="I29" s="78">
        <v>116530</v>
      </c>
    </row>
    <row r="30" spans="2:9" ht="90" customHeight="1" x14ac:dyDescent="0.25">
      <c r="B30" s="49" t="s">
        <v>164</v>
      </c>
      <c r="C30" s="329"/>
      <c r="D30" s="50" t="s">
        <v>199</v>
      </c>
      <c r="E30" s="72">
        <v>1300000</v>
      </c>
      <c r="F30" s="72">
        <v>34248424</v>
      </c>
      <c r="G30" s="72">
        <v>0</v>
      </c>
      <c r="H30" s="98">
        <f t="shared" si="0"/>
        <v>0</v>
      </c>
      <c r="I30" s="78">
        <v>142767</v>
      </c>
    </row>
    <row r="31" spans="2:9" ht="90" customHeight="1" x14ac:dyDescent="0.25">
      <c r="B31" s="49" t="s">
        <v>165</v>
      </c>
      <c r="C31" s="329"/>
      <c r="D31" s="50" t="s">
        <v>200</v>
      </c>
      <c r="E31" s="72">
        <v>31881336</v>
      </c>
      <c r="F31" s="72">
        <v>31881336</v>
      </c>
      <c r="G31" s="72">
        <v>1223010.24</v>
      </c>
      <c r="H31" s="98">
        <f t="shared" si="0"/>
        <v>3.8361323377414297E-2</v>
      </c>
      <c r="I31" s="78">
        <v>167405</v>
      </c>
    </row>
    <row r="32" spans="2:9" ht="90" customHeight="1" x14ac:dyDescent="0.25">
      <c r="B32" s="49" t="s">
        <v>165</v>
      </c>
      <c r="C32" s="329"/>
      <c r="D32" s="50" t="s">
        <v>201</v>
      </c>
      <c r="E32" s="72">
        <v>46050000</v>
      </c>
      <c r="F32" s="72">
        <v>67167773</v>
      </c>
      <c r="G32" s="72">
        <v>30167081.219999999</v>
      </c>
      <c r="H32" s="98">
        <f t="shared" si="0"/>
        <v>0.44913028782419212</v>
      </c>
      <c r="I32" s="78">
        <v>189499</v>
      </c>
    </row>
    <row r="33" spans="2:9" ht="90" customHeight="1" x14ac:dyDescent="0.25">
      <c r="B33" s="49" t="s">
        <v>166</v>
      </c>
      <c r="C33" s="329"/>
      <c r="D33" s="50"/>
      <c r="E33" s="72">
        <v>0</v>
      </c>
      <c r="F33" s="72">
        <v>48103659</v>
      </c>
      <c r="G33" s="72">
        <v>38472344.759999998</v>
      </c>
      <c r="H33" s="98">
        <f t="shared" si="0"/>
        <v>0.79978000758736456</v>
      </c>
      <c r="I33" s="78">
        <v>190108</v>
      </c>
    </row>
    <row r="34" spans="2:9" ht="90" customHeight="1" x14ac:dyDescent="0.25">
      <c r="B34" s="49" t="s">
        <v>167</v>
      </c>
      <c r="C34" s="329"/>
      <c r="D34" s="50"/>
      <c r="E34" s="72">
        <v>0</v>
      </c>
      <c r="F34" s="72">
        <v>11510337</v>
      </c>
      <c r="G34" s="72">
        <v>4184226.09</v>
      </c>
      <c r="H34" s="98">
        <f t="shared" si="0"/>
        <v>0.36351899079931366</v>
      </c>
      <c r="I34" s="78">
        <v>190122</v>
      </c>
    </row>
    <row r="35" spans="2:9" ht="90" customHeight="1" x14ac:dyDescent="0.25">
      <c r="B35" s="49" t="s">
        <v>168</v>
      </c>
      <c r="C35" s="329"/>
      <c r="D35" s="50" t="s">
        <v>202</v>
      </c>
      <c r="E35" s="72">
        <v>16100000</v>
      </c>
      <c r="F35" s="72">
        <v>1200000</v>
      </c>
      <c r="G35" s="72">
        <v>981253.77</v>
      </c>
      <c r="H35" s="98">
        <f t="shared" si="0"/>
        <v>0.81771147499999997</v>
      </c>
      <c r="I35" s="78">
        <v>221005</v>
      </c>
    </row>
    <row r="36" spans="2:9" ht="90" customHeight="1" x14ac:dyDescent="0.25">
      <c r="B36" s="49" t="s">
        <v>169</v>
      </c>
      <c r="C36" s="329"/>
      <c r="D36" s="50" t="s">
        <v>203</v>
      </c>
      <c r="E36" s="72">
        <v>27524022</v>
      </c>
      <c r="F36" s="72">
        <v>27524022</v>
      </c>
      <c r="G36" s="72">
        <v>3474885.01</v>
      </c>
      <c r="H36" s="98">
        <f t="shared" si="0"/>
        <v>0.12624917281347905</v>
      </c>
      <c r="I36" s="78">
        <v>72220</v>
      </c>
    </row>
    <row r="37" spans="2:9" ht="90" customHeight="1" x14ac:dyDescent="0.25">
      <c r="B37" s="49" t="s">
        <v>170</v>
      </c>
      <c r="C37" s="329"/>
      <c r="D37" s="50" t="s">
        <v>204</v>
      </c>
      <c r="E37" s="72">
        <v>193950000</v>
      </c>
      <c r="F37" s="72">
        <v>3100000</v>
      </c>
      <c r="G37" s="72">
        <v>0</v>
      </c>
      <c r="H37" s="98">
        <f t="shared" si="0"/>
        <v>0</v>
      </c>
      <c r="I37" s="78">
        <v>95927</v>
      </c>
    </row>
    <row r="38" spans="2:9" ht="90" customHeight="1" x14ac:dyDescent="0.25">
      <c r="B38" s="49" t="s">
        <v>165</v>
      </c>
      <c r="C38" s="330"/>
      <c r="D38" s="50" t="s">
        <v>205</v>
      </c>
      <c r="E38" s="72">
        <v>33517793</v>
      </c>
      <c r="F38" s="72">
        <v>33517793</v>
      </c>
      <c r="G38" s="72">
        <v>7414262.9699999997</v>
      </c>
      <c r="H38" s="98">
        <f t="shared" si="0"/>
        <v>0.22120379375813914</v>
      </c>
      <c r="I38" s="78">
        <v>72219</v>
      </c>
    </row>
    <row r="39" spans="2:9" ht="90" customHeight="1" x14ac:dyDescent="0.25">
      <c r="B39" s="49" t="s">
        <v>172</v>
      </c>
      <c r="C39" s="86" t="s">
        <v>173</v>
      </c>
      <c r="D39" s="50" t="s">
        <v>206</v>
      </c>
      <c r="E39" s="72">
        <v>47331000</v>
      </c>
      <c r="F39" s="72">
        <v>1000000</v>
      </c>
      <c r="G39" s="72">
        <v>348216.3</v>
      </c>
      <c r="H39" s="98">
        <f t="shared" si="0"/>
        <v>0.34821629999999998</v>
      </c>
      <c r="I39" s="78">
        <v>211099</v>
      </c>
    </row>
    <row r="40" spans="2:9" ht="90" customHeight="1" x14ac:dyDescent="0.25">
      <c r="B40" s="49" t="s">
        <v>175</v>
      </c>
      <c r="C40" s="319"/>
      <c r="D40" s="50" t="s">
        <v>207</v>
      </c>
      <c r="E40" s="72">
        <v>624278</v>
      </c>
      <c r="F40" s="72">
        <v>4255053</v>
      </c>
      <c r="G40" s="72">
        <v>1255327.19</v>
      </c>
      <c r="H40" s="98">
        <f t="shared" si="0"/>
        <v>0.29502034169727143</v>
      </c>
      <c r="I40" s="78">
        <v>224376</v>
      </c>
    </row>
    <row r="41" spans="2:9" ht="90" customHeight="1" x14ac:dyDescent="0.25">
      <c r="B41" s="49" t="s">
        <v>176</v>
      </c>
      <c r="C41" s="319"/>
      <c r="D41" s="50" t="s">
        <v>208</v>
      </c>
      <c r="E41" s="72">
        <v>687322</v>
      </c>
      <c r="F41" s="72">
        <v>4980360</v>
      </c>
      <c r="G41" s="72">
        <v>567796.37</v>
      </c>
      <c r="H41" s="98">
        <f t="shared" si="0"/>
        <v>0.11400709386470054</v>
      </c>
      <c r="I41" s="78">
        <v>224215</v>
      </c>
    </row>
    <row r="42" spans="2:9" ht="90" customHeight="1" x14ac:dyDescent="0.25">
      <c r="B42" s="49" t="s">
        <v>176</v>
      </c>
      <c r="C42" s="319"/>
      <c r="D42" s="50" t="s">
        <v>209</v>
      </c>
      <c r="E42" s="72">
        <v>810167</v>
      </c>
      <c r="F42" s="72">
        <v>5029200</v>
      </c>
      <c r="G42" s="72">
        <v>911176.33</v>
      </c>
      <c r="H42" s="98">
        <f t="shared" si="0"/>
        <v>0.18117719120337231</v>
      </c>
      <c r="I42" s="78">
        <v>155983</v>
      </c>
    </row>
    <row r="43" spans="2:9" ht="90" customHeight="1" x14ac:dyDescent="0.25">
      <c r="B43" s="49" t="s">
        <v>178</v>
      </c>
      <c r="C43" s="86"/>
      <c r="D43" s="50" t="s">
        <v>210</v>
      </c>
      <c r="E43" s="72">
        <v>632904</v>
      </c>
      <c r="F43" s="72">
        <v>1965365</v>
      </c>
      <c r="G43" s="72">
        <v>716337.04</v>
      </c>
      <c r="H43" s="98">
        <f t="shared" si="0"/>
        <v>0.36448040949136679</v>
      </c>
      <c r="I43" s="78">
        <v>209400</v>
      </c>
    </row>
    <row r="44" spans="2:9" ht="90" customHeight="1" x14ac:dyDescent="0.25">
      <c r="B44" s="49" t="s">
        <v>182</v>
      </c>
      <c r="C44" s="86" t="s">
        <v>171</v>
      </c>
      <c r="D44" s="50" t="s">
        <v>211</v>
      </c>
      <c r="E44" s="72">
        <v>29775000</v>
      </c>
      <c r="F44" s="72">
        <v>29495346</v>
      </c>
      <c r="G44" s="72">
        <v>29487468.77</v>
      </c>
      <c r="H44" s="98">
        <f t="shared" si="0"/>
        <v>0.99973293312104217</v>
      </c>
      <c r="I44" s="78">
        <v>130902</v>
      </c>
    </row>
    <row r="45" spans="2:9" ht="36" customHeight="1" x14ac:dyDescent="0.25">
      <c r="B45" s="52" t="s">
        <v>121</v>
      </c>
      <c r="C45" s="53"/>
      <c r="D45" s="53"/>
      <c r="E45" s="75">
        <f>SUM(E7:E44)</f>
        <v>1314204517</v>
      </c>
      <c r="F45" s="75">
        <f>SUM(F7:F44)</f>
        <v>874810384</v>
      </c>
      <c r="G45" s="75">
        <f>SUM(G7:G44)</f>
        <v>438657003.35999995</v>
      </c>
      <c r="H45" s="100">
        <f>+G45/F45</f>
        <v>0.50143095164723139</v>
      </c>
      <c r="I45" s="60"/>
    </row>
    <row r="46" spans="2:9" ht="36" customHeight="1" x14ac:dyDescent="0.25">
      <c r="B46" s="52"/>
      <c r="C46" s="53"/>
      <c r="D46" s="53"/>
      <c r="E46" s="87">
        <v>1000566929</v>
      </c>
      <c r="F46" s="87">
        <v>809172097</v>
      </c>
      <c r="G46" s="87">
        <v>480779391.19999999</v>
      </c>
      <c r="H46" s="101"/>
      <c r="I46" s="60"/>
    </row>
    <row r="47" spans="2:9" ht="36" customHeight="1" x14ac:dyDescent="0.25">
      <c r="B47" s="52"/>
      <c r="C47" s="53"/>
      <c r="D47" s="53"/>
      <c r="E47" s="87">
        <f>+E45-E46</f>
        <v>313637588</v>
      </c>
      <c r="F47" s="87">
        <f>+F45-F46</f>
        <v>65638287</v>
      </c>
      <c r="G47" s="87">
        <f>+G45-G46</f>
        <v>-42122387.840000033</v>
      </c>
      <c r="H47" s="101"/>
      <c r="I47" s="60"/>
    </row>
    <row r="48" spans="2:9" ht="15.75" customHeight="1" x14ac:dyDescent="0.25"/>
    <row r="49" spans="2:3" ht="15.75" customHeight="1" x14ac:dyDescent="0.25"/>
    <row r="50" spans="2:3" ht="15.75" customHeight="1" x14ac:dyDescent="0.25"/>
    <row r="51" spans="2:3" ht="15.75" customHeight="1" x14ac:dyDescent="0.25"/>
    <row r="52" spans="2:3" ht="15.75" customHeight="1" x14ac:dyDescent="0.25"/>
    <row r="53" spans="2:3" ht="15.75" customHeight="1" x14ac:dyDescent="0.25"/>
    <row r="54" spans="2:3" ht="15.75" customHeight="1" x14ac:dyDescent="0.25"/>
    <row r="55" spans="2:3" ht="15.75" customHeight="1" x14ac:dyDescent="0.25"/>
    <row r="56" spans="2:3" ht="15.75" customHeight="1" x14ac:dyDescent="0.25"/>
    <row r="57" spans="2:3" ht="33.75" customHeight="1" x14ac:dyDescent="0.25">
      <c r="B57" s="40"/>
      <c r="C57" s="39"/>
    </row>
    <row r="58" spans="2:3" ht="15.75" customHeight="1" x14ac:dyDescent="0.25"/>
    <row r="59" spans="2:3" ht="15.75" customHeight="1" x14ac:dyDescent="0.25"/>
    <row r="60" spans="2:3" ht="15.75" customHeight="1" x14ac:dyDescent="0.25"/>
    <row r="61" spans="2:3" ht="15.75" customHeight="1" x14ac:dyDescent="0.25"/>
    <row r="62" spans="2:3" ht="15.75" customHeight="1" x14ac:dyDescent="0.25"/>
    <row r="63" spans="2:3" ht="15.75" customHeight="1" x14ac:dyDescent="0.25"/>
    <row r="64" spans="2: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</sheetData>
  <mergeCells count="12">
    <mergeCell ref="G5:H5"/>
    <mergeCell ref="I5:I6"/>
    <mergeCell ref="C40:C42"/>
    <mergeCell ref="B5:B6"/>
    <mergeCell ref="C5:C6"/>
    <mergeCell ref="D5:D6"/>
    <mergeCell ref="E5:F5"/>
    <mergeCell ref="C8:C17"/>
    <mergeCell ref="C18:C20"/>
    <mergeCell ref="C21:C22"/>
    <mergeCell ref="C23:C26"/>
    <mergeCell ref="C27:C38"/>
  </mergeCells>
  <pageMargins left="0.25" right="0.25" top="0.75" bottom="0.75" header="0.3" footer="0.3"/>
  <pageSetup scale="49" orientation="portrait" r:id="rId1"/>
  <rowBreaks count="3" manualBreakCount="3">
    <brk id="22" max="9" man="1"/>
    <brk id="38" max="16383" man="1"/>
    <brk id="48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B1:K1000"/>
  <sheetViews>
    <sheetView view="pageBreakPreview" topLeftCell="A10" zoomScale="80" zoomScaleNormal="70" zoomScaleSheetLayoutView="80" workbookViewId="0">
      <selection activeCell="E8" sqref="E8:E17"/>
    </sheetView>
  </sheetViews>
  <sheetFormatPr baseColWidth="10" defaultColWidth="14.42578125" defaultRowHeight="15" customHeight="1" x14ac:dyDescent="0.25"/>
  <cols>
    <col min="1" max="1" width="5.28515625" style="2" customWidth="1"/>
    <col min="2" max="2" width="38.140625" style="2" customWidth="1"/>
    <col min="3" max="3" width="41.7109375" style="2" customWidth="1"/>
    <col min="4" max="4" width="31" style="2" hidden="1" customWidth="1"/>
    <col min="5" max="5" width="28.28515625" style="59" customWidth="1"/>
    <col min="6" max="6" width="24.28515625" style="59" customWidth="1"/>
    <col min="7" max="7" width="22.42578125" style="59" customWidth="1"/>
    <col min="8" max="8" width="23" style="65" bestFit="1" customWidth="1"/>
    <col min="9" max="9" width="15.28515625" style="59" customWidth="1"/>
    <col min="10" max="10" width="5" style="2" customWidth="1"/>
    <col min="11" max="11" width="17.85546875" style="2" bestFit="1" customWidth="1"/>
    <col min="12" max="19" width="10.7109375" style="2" customWidth="1"/>
    <col min="20" max="16384" width="14.42578125" style="2"/>
  </cols>
  <sheetData>
    <row r="1" spans="2:11" x14ac:dyDescent="0.25">
      <c r="E1" s="64"/>
      <c r="F1" s="64"/>
    </row>
    <row r="2" spans="2:11" x14ac:dyDescent="0.25">
      <c r="E2" s="64"/>
      <c r="F2" s="64"/>
    </row>
    <row r="3" spans="2:11" x14ac:dyDescent="0.25">
      <c r="E3" s="64"/>
      <c r="F3" s="64"/>
    </row>
    <row r="4" spans="2:11" ht="15.75" thickBot="1" x14ac:dyDescent="0.3">
      <c r="E4" s="64"/>
      <c r="F4" s="64"/>
    </row>
    <row r="5" spans="2:11" ht="39" customHeight="1" x14ac:dyDescent="0.25">
      <c r="B5" s="310" t="s">
        <v>51</v>
      </c>
      <c r="C5" s="312" t="s">
        <v>52</v>
      </c>
      <c r="D5" s="312" t="s">
        <v>53</v>
      </c>
      <c r="E5" s="314" t="s">
        <v>54</v>
      </c>
      <c r="F5" s="315"/>
      <c r="G5" s="322" t="s">
        <v>55</v>
      </c>
      <c r="H5" s="315"/>
      <c r="I5" s="320" t="s">
        <v>59</v>
      </c>
    </row>
    <row r="6" spans="2:11" ht="42.75" customHeight="1" x14ac:dyDescent="0.25">
      <c r="B6" s="311"/>
      <c r="C6" s="313"/>
      <c r="D6" s="313"/>
      <c r="E6" s="66" t="s">
        <v>57</v>
      </c>
      <c r="F6" s="66" t="s">
        <v>7</v>
      </c>
      <c r="G6" s="67" t="s">
        <v>8</v>
      </c>
      <c r="H6" s="68" t="s">
        <v>58</v>
      </c>
      <c r="I6" s="321"/>
    </row>
    <row r="7" spans="2:11" ht="94.5" customHeight="1" x14ac:dyDescent="0.25">
      <c r="B7" s="41" t="s">
        <v>148</v>
      </c>
      <c r="C7" s="84" t="s">
        <v>233</v>
      </c>
      <c r="D7" s="25" t="s">
        <v>183</v>
      </c>
      <c r="E7" s="69">
        <v>92216000</v>
      </c>
      <c r="F7" s="69">
        <v>90244380</v>
      </c>
      <c r="G7" s="70">
        <v>16772391.609999999</v>
      </c>
      <c r="H7" s="92">
        <f>G7/F7</f>
        <v>0.185855247828175</v>
      </c>
      <c r="I7" s="79">
        <v>60132</v>
      </c>
    </row>
    <row r="8" spans="2:11" ht="98.25" customHeight="1" x14ac:dyDescent="0.25">
      <c r="B8" s="41" t="s">
        <v>149</v>
      </c>
      <c r="C8" s="323" t="s">
        <v>234</v>
      </c>
      <c r="D8" s="25" t="s">
        <v>184</v>
      </c>
      <c r="E8" s="72">
        <v>48600000</v>
      </c>
      <c r="F8" s="72">
        <v>69459811</v>
      </c>
      <c r="G8" s="72">
        <v>33701645.359999999</v>
      </c>
      <c r="H8" s="93">
        <f t="shared" ref="H8:H49" si="0">G8/F8</f>
        <v>0.48519632971647447</v>
      </c>
      <c r="I8" s="80">
        <v>208415</v>
      </c>
    </row>
    <row r="9" spans="2:11" ht="76.5" customHeight="1" x14ac:dyDescent="0.25">
      <c r="B9" s="41" t="s">
        <v>150</v>
      </c>
      <c r="C9" s="324"/>
      <c r="D9" s="25" t="s">
        <v>185</v>
      </c>
      <c r="E9" s="70">
        <v>26000000</v>
      </c>
      <c r="F9" s="70">
        <v>28173428</v>
      </c>
      <c r="G9" s="70">
        <v>28173426.870000001</v>
      </c>
      <c r="H9" s="92">
        <f t="shared" si="0"/>
        <v>0.99999995989128487</v>
      </c>
      <c r="I9" s="79">
        <v>209024</v>
      </c>
    </row>
    <row r="10" spans="2:11" ht="76.5" customHeight="1" x14ac:dyDescent="0.25">
      <c r="B10" s="41" t="s">
        <v>151</v>
      </c>
      <c r="C10" s="324"/>
      <c r="D10" s="25" t="s">
        <v>186</v>
      </c>
      <c r="E10" s="72">
        <v>54304761</v>
      </c>
      <c r="F10" s="72">
        <v>22739140</v>
      </c>
      <c r="G10" s="72">
        <v>21129834.43</v>
      </c>
      <c r="H10" s="93">
        <f t="shared" si="0"/>
        <v>0.92922750948364796</v>
      </c>
      <c r="I10" s="80">
        <v>209051</v>
      </c>
    </row>
    <row r="11" spans="2:11" ht="76.5" customHeight="1" x14ac:dyDescent="0.25">
      <c r="B11" s="41" t="s">
        <v>152</v>
      </c>
      <c r="C11" s="324"/>
      <c r="D11" s="25" t="s">
        <v>187</v>
      </c>
      <c r="E11" s="72">
        <v>23191912</v>
      </c>
      <c r="F11" s="72">
        <v>3000000</v>
      </c>
      <c r="G11" s="72">
        <v>0</v>
      </c>
      <c r="H11" s="93">
        <f t="shared" si="0"/>
        <v>0</v>
      </c>
      <c r="I11" s="80">
        <v>209677</v>
      </c>
    </row>
    <row r="12" spans="2:11" ht="76.5" customHeight="1" x14ac:dyDescent="0.25">
      <c r="B12" s="41" t="s">
        <v>153</v>
      </c>
      <c r="C12" s="324"/>
      <c r="D12" s="25" t="s">
        <v>188</v>
      </c>
      <c r="E12" s="72">
        <v>41347830</v>
      </c>
      <c r="F12" s="72">
        <v>5100000</v>
      </c>
      <c r="G12" s="72">
        <v>459062.26</v>
      </c>
      <c r="H12" s="93">
        <f t="shared" si="0"/>
        <v>9.0012207843137251E-2</v>
      </c>
      <c r="I12" s="80">
        <v>209678</v>
      </c>
    </row>
    <row r="13" spans="2:11" ht="76.5" customHeight="1" x14ac:dyDescent="0.25">
      <c r="B13" s="41" t="s">
        <v>153</v>
      </c>
      <c r="C13" s="324"/>
      <c r="D13" s="25" t="s">
        <v>189</v>
      </c>
      <c r="E13" s="72">
        <v>50319389</v>
      </c>
      <c r="F13" s="72">
        <v>20946675</v>
      </c>
      <c r="G13" s="72">
        <v>20889071.260000002</v>
      </c>
      <c r="H13" s="93">
        <f t="shared" si="0"/>
        <v>0.99724998167967005</v>
      </c>
      <c r="I13" s="80">
        <v>209682</v>
      </c>
    </row>
    <row r="14" spans="2:11" ht="76.5" customHeight="1" x14ac:dyDescent="0.25">
      <c r="B14" s="41" t="s">
        <v>153</v>
      </c>
      <c r="C14" s="324"/>
      <c r="D14" s="25" t="s">
        <v>190</v>
      </c>
      <c r="E14" s="72">
        <v>23281973</v>
      </c>
      <c r="F14" s="72">
        <v>728638</v>
      </c>
      <c r="G14" s="72">
        <v>728484.87</v>
      </c>
      <c r="H14" s="93">
        <f t="shared" si="0"/>
        <v>0.99978984077141186</v>
      </c>
      <c r="I14" s="80">
        <v>207590</v>
      </c>
    </row>
    <row r="15" spans="2:11" ht="76.5" customHeight="1" x14ac:dyDescent="0.25">
      <c r="B15" s="41" t="s">
        <v>154</v>
      </c>
      <c r="C15" s="324"/>
      <c r="D15" s="25" t="s">
        <v>191</v>
      </c>
      <c r="E15" s="72">
        <v>3300636</v>
      </c>
      <c r="F15" s="72">
        <v>10930680</v>
      </c>
      <c r="G15" s="72">
        <v>9805023.3300000001</v>
      </c>
      <c r="H15" s="93">
        <f t="shared" si="0"/>
        <v>0.89701860542985434</v>
      </c>
      <c r="I15" s="80">
        <v>149860</v>
      </c>
      <c r="K15" s="63"/>
    </row>
    <row r="16" spans="2:11" ht="76.5" customHeight="1" x14ac:dyDescent="0.25">
      <c r="B16" s="41" t="s">
        <v>155</v>
      </c>
      <c r="C16" s="324"/>
      <c r="D16" s="25" t="s">
        <v>62</v>
      </c>
      <c r="E16" s="72"/>
      <c r="F16" s="72"/>
      <c r="G16" s="72"/>
      <c r="H16" s="73"/>
      <c r="I16" s="80">
        <v>228252</v>
      </c>
      <c r="J16" s="54"/>
    </row>
    <row r="17" spans="2:9" ht="76.5" customHeight="1" x14ac:dyDescent="0.25">
      <c r="B17" s="41" t="s">
        <v>155</v>
      </c>
      <c r="C17" s="325"/>
      <c r="D17" s="25" t="s">
        <v>63</v>
      </c>
      <c r="E17" s="70"/>
      <c r="F17" s="70"/>
      <c r="G17" s="70"/>
      <c r="H17" s="71"/>
      <c r="I17" s="80">
        <v>228343</v>
      </c>
    </row>
    <row r="18" spans="2:9" ht="76.5" customHeight="1" x14ac:dyDescent="0.25">
      <c r="B18" s="41" t="s">
        <v>156</v>
      </c>
      <c r="C18" s="326" t="s">
        <v>235</v>
      </c>
      <c r="D18" s="25" t="s">
        <v>192</v>
      </c>
      <c r="E18" s="72">
        <v>147845465</v>
      </c>
      <c r="F18" s="72">
        <v>73090761</v>
      </c>
      <c r="G18" s="72">
        <v>73090760.5</v>
      </c>
      <c r="H18" s="93">
        <f t="shared" si="0"/>
        <v>0.99999999315919008</v>
      </c>
      <c r="I18" s="80">
        <v>34968</v>
      </c>
    </row>
    <row r="19" spans="2:9" ht="76.5" customHeight="1" x14ac:dyDescent="0.25">
      <c r="B19" s="41" t="s">
        <v>157</v>
      </c>
      <c r="C19" s="327"/>
      <c r="D19" s="25" t="s">
        <v>193</v>
      </c>
      <c r="E19" s="72">
        <v>60000000</v>
      </c>
      <c r="F19" s="72">
        <v>76600000</v>
      </c>
      <c r="G19" s="72">
        <v>71241509.659999996</v>
      </c>
      <c r="H19" s="93">
        <f t="shared" si="0"/>
        <v>0.93004581801566577</v>
      </c>
      <c r="I19" s="80">
        <v>116535</v>
      </c>
    </row>
    <row r="20" spans="2:9" ht="76.5" customHeight="1" x14ac:dyDescent="0.25">
      <c r="B20" s="41" t="s">
        <v>156</v>
      </c>
      <c r="C20" s="327"/>
      <c r="D20" s="25" t="s">
        <v>194</v>
      </c>
      <c r="E20" s="72">
        <v>133231886</v>
      </c>
      <c r="F20" s="72">
        <v>10134533</v>
      </c>
      <c r="G20" s="72">
        <v>0</v>
      </c>
      <c r="H20" s="93">
        <f t="shared" si="0"/>
        <v>0</v>
      </c>
      <c r="I20" s="80">
        <v>15149</v>
      </c>
    </row>
    <row r="21" spans="2:9" ht="76.5" customHeight="1" x14ac:dyDescent="0.25">
      <c r="B21" s="41" t="s">
        <v>158</v>
      </c>
      <c r="C21" s="326" t="s">
        <v>236</v>
      </c>
      <c r="D21" s="25" t="s">
        <v>195</v>
      </c>
      <c r="E21" s="72">
        <v>36475246</v>
      </c>
      <c r="F21" s="72">
        <v>36475246</v>
      </c>
      <c r="G21" s="72">
        <v>7322821.6799999997</v>
      </c>
      <c r="H21" s="93">
        <f t="shared" si="0"/>
        <v>0.20076140624246919</v>
      </c>
      <c r="I21" s="80">
        <v>116527</v>
      </c>
    </row>
    <row r="22" spans="2:9" ht="76.5" customHeight="1" x14ac:dyDescent="0.25">
      <c r="B22" s="42" t="s">
        <v>158</v>
      </c>
      <c r="C22" s="327"/>
      <c r="D22" s="43" t="s">
        <v>196</v>
      </c>
      <c r="E22" s="74">
        <v>45347603</v>
      </c>
      <c r="F22" s="74">
        <v>45347603</v>
      </c>
      <c r="G22" s="74">
        <v>6697145.1500000004</v>
      </c>
      <c r="H22" s="94">
        <f t="shared" si="0"/>
        <v>0.14768465601147651</v>
      </c>
      <c r="I22" s="81">
        <v>132258</v>
      </c>
    </row>
    <row r="23" spans="2:9" ht="76.5" customHeight="1" x14ac:dyDescent="0.25">
      <c r="B23" s="44" t="s">
        <v>159</v>
      </c>
      <c r="C23" s="316" t="s">
        <v>237</v>
      </c>
      <c r="D23" s="45" t="s">
        <v>197</v>
      </c>
      <c r="E23" s="72">
        <v>22077494</v>
      </c>
      <c r="F23" s="72">
        <v>18741577</v>
      </c>
      <c r="G23" s="72">
        <v>16149118.109999999</v>
      </c>
      <c r="H23" s="93">
        <f t="shared" si="0"/>
        <v>0.86167338586288655</v>
      </c>
      <c r="I23" s="82">
        <v>209016</v>
      </c>
    </row>
    <row r="24" spans="2:9" ht="76.5" customHeight="1" x14ac:dyDescent="0.25">
      <c r="B24" s="46" t="s">
        <v>160</v>
      </c>
      <c r="C24" s="317"/>
      <c r="D24" s="25" t="s">
        <v>64</v>
      </c>
      <c r="E24" s="72"/>
      <c r="F24" s="72"/>
      <c r="G24" s="72"/>
      <c r="H24" s="73"/>
      <c r="I24" s="83">
        <v>228035</v>
      </c>
    </row>
    <row r="25" spans="2:9" ht="90" customHeight="1" x14ac:dyDescent="0.25">
      <c r="B25" s="46" t="s">
        <v>161</v>
      </c>
      <c r="C25" s="317"/>
      <c r="D25" s="25" t="s">
        <v>65</v>
      </c>
      <c r="E25" s="72"/>
      <c r="F25" s="72"/>
      <c r="G25" s="72"/>
      <c r="H25" s="73"/>
      <c r="I25" s="83">
        <v>228061</v>
      </c>
    </row>
    <row r="26" spans="2:9" ht="90" customHeight="1" x14ac:dyDescent="0.25">
      <c r="B26" s="48" t="s">
        <v>162</v>
      </c>
      <c r="C26" s="318"/>
      <c r="D26" s="47"/>
      <c r="E26" s="72"/>
      <c r="F26" s="72"/>
      <c r="G26" s="72"/>
      <c r="H26" s="73"/>
      <c r="I26" s="77">
        <v>228251</v>
      </c>
    </row>
    <row r="27" spans="2:9" ht="90" customHeight="1" x14ac:dyDescent="0.25">
      <c r="B27" s="46" t="s">
        <v>242</v>
      </c>
      <c r="C27" s="328" t="s">
        <v>171</v>
      </c>
      <c r="D27" s="47"/>
      <c r="E27" s="72">
        <v>12730500</v>
      </c>
      <c r="F27" s="72">
        <v>0</v>
      </c>
      <c r="G27" s="72">
        <v>0</v>
      </c>
      <c r="H27" s="93" t="e">
        <f t="shared" si="0"/>
        <v>#DIV/0!</v>
      </c>
      <c r="I27" s="77">
        <v>221962</v>
      </c>
    </row>
    <row r="28" spans="2:9" ht="90" customHeight="1" x14ac:dyDescent="0.25">
      <c r="B28" s="46" t="s">
        <v>243</v>
      </c>
      <c r="C28" s="329"/>
      <c r="D28" s="47"/>
      <c r="E28" s="72">
        <v>40000000</v>
      </c>
      <c r="F28" s="72">
        <v>2778672</v>
      </c>
      <c r="G28" s="72">
        <v>1200000</v>
      </c>
      <c r="H28" s="93">
        <f t="shared" si="0"/>
        <v>0.43186097531482665</v>
      </c>
      <c r="I28" s="77">
        <v>221965</v>
      </c>
    </row>
    <row r="29" spans="2:9" ht="90" customHeight="1" x14ac:dyDescent="0.25">
      <c r="B29" s="49" t="s">
        <v>163</v>
      </c>
      <c r="C29" s="329"/>
      <c r="D29" s="50" t="s">
        <v>198</v>
      </c>
      <c r="E29" s="72">
        <v>23750000</v>
      </c>
      <c r="F29" s="72">
        <v>0</v>
      </c>
      <c r="G29" s="72">
        <v>0</v>
      </c>
      <c r="H29" s="93" t="e">
        <f t="shared" si="0"/>
        <v>#DIV/0!</v>
      </c>
      <c r="I29" s="78">
        <v>116530</v>
      </c>
    </row>
    <row r="30" spans="2:9" ht="90" customHeight="1" x14ac:dyDescent="0.25">
      <c r="B30" s="49" t="s">
        <v>164</v>
      </c>
      <c r="C30" s="329"/>
      <c r="D30" s="50" t="s">
        <v>199</v>
      </c>
      <c r="E30" s="72">
        <v>1300000</v>
      </c>
      <c r="F30" s="72">
        <v>34248424</v>
      </c>
      <c r="G30" s="72">
        <v>0</v>
      </c>
      <c r="H30" s="93">
        <f t="shared" si="0"/>
        <v>0</v>
      </c>
      <c r="I30" s="78">
        <v>142767</v>
      </c>
    </row>
    <row r="31" spans="2:9" ht="90" customHeight="1" x14ac:dyDescent="0.25">
      <c r="B31" s="49" t="s">
        <v>165</v>
      </c>
      <c r="C31" s="329"/>
      <c r="D31" s="50" t="s">
        <v>200</v>
      </c>
      <c r="E31" s="72">
        <v>31881336</v>
      </c>
      <c r="F31" s="72">
        <v>31881336</v>
      </c>
      <c r="G31" s="72">
        <v>1223010.24</v>
      </c>
      <c r="H31" s="93">
        <f t="shared" si="0"/>
        <v>3.8361323377414297E-2</v>
      </c>
      <c r="I31" s="78">
        <v>167405</v>
      </c>
    </row>
    <row r="32" spans="2:9" ht="90" customHeight="1" x14ac:dyDescent="0.25">
      <c r="B32" s="49" t="s">
        <v>165</v>
      </c>
      <c r="C32" s="329"/>
      <c r="D32" s="50" t="s">
        <v>201</v>
      </c>
      <c r="E32" s="72">
        <v>46050000</v>
      </c>
      <c r="F32" s="72">
        <v>67167773</v>
      </c>
      <c r="G32" s="72">
        <v>30167081.219999999</v>
      </c>
      <c r="H32" s="93">
        <f t="shared" si="0"/>
        <v>0.44913028782419212</v>
      </c>
      <c r="I32" s="78">
        <v>189499</v>
      </c>
    </row>
    <row r="33" spans="2:10" ht="90" customHeight="1" x14ac:dyDescent="0.25">
      <c r="B33" s="49" t="s">
        <v>166</v>
      </c>
      <c r="C33" s="329"/>
      <c r="D33" s="50"/>
      <c r="E33" s="72"/>
      <c r="F33" s="72"/>
      <c r="G33" s="72"/>
      <c r="H33" s="73"/>
      <c r="I33" s="78">
        <v>190108</v>
      </c>
    </row>
    <row r="34" spans="2:10" ht="90" customHeight="1" x14ac:dyDescent="0.25">
      <c r="B34" s="49" t="s">
        <v>167</v>
      </c>
      <c r="C34" s="329"/>
      <c r="D34" s="50"/>
      <c r="E34" s="72"/>
      <c r="F34" s="72"/>
      <c r="G34" s="72"/>
      <c r="H34" s="73"/>
      <c r="I34" s="78">
        <v>190122</v>
      </c>
    </row>
    <row r="35" spans="2:10" ht="90" customHeight="1" x14ac:dyDescent="0.25">
      <c r="B35" s="49" t="s">
        <v>168</v>
      </c>
      <c r="C35" s="329"/>
      <c r="D35" s="50" t="s">
        <v>202</v>
      </c>
      <c r="E35" s="72">
        <v>16100000</v>
      </c>
      <c r="F35" s="72">
        <v>1200000</v>
      </c>
      <c r="G35" s="72">
        <v>981253.77</v>
      </c>
      <c r="H35" s="93">
        <f t="shared" si="0"/>
        <v>0.81771147499999997</v>
      </c>
      <c r="I35" s="78">
        <v>221005</v>
      </c>
    </row>
    <row r="36" spans="2:10" ht="90" customHeight="1" x14ac:dyDescent="0.25">
      <c r="B36" s="49" t="s">
        <v>169</v>
      </c>
      <c r="C36" s="329"/>
      <c r="D36" s="50" t="s">
        <v>203</v>
      </c>
      <c r="E36" s="72">
        <v>27524022</v>
      </c>
      <c r="F36" s="72">
        <v>27524022</v>
      </c>
      <c r="G36" s="72">
        <v>3474885.01</v>
      </c>
      <c r="H36" s="93">
        <f t="shared" si="0"/>
        <v>0.12624917281347905</v>
      </c>
      <c r="I36" s="78">
        <v>72220</v>
      </c>
    </row>
    <row r="37" spans="2:10" ht="90" customHeight="1" x14ac:dyDescent="0.25">
      <c r="B37" s="49" t="s">
        <v>170</v>
      </c>
      <c r="C37" s="329"/>
      <c r="D37" s="50" t="s">
        <v>204</v>
      </c>
      <c r="E37" s="72">
        <v>193950000</v>
      </c>
      <c r="F37" s="72">
        <v>3100000</v>
      </c>
      <c r="G37" s="72">
        <v>0</v>
      </c>
      <c r="H37" s="93">
        <f t="shared" si="0"/>
        <v>0</v>
      </c>
      <c r="I37" s="78">
        <v>95927</v>
      </c>
    </row>
    <row r="38" spans="2:10" ht="90" customHeight="1" x14ac:dyDescent="0.25">
      <c r="B38" s="49" t="s">
        <v>165</v>
      </c>
      <c r="C38" s="330"/>
      <c r="D38" s="50" t="s">
        <v>205</v>
      </c>
      <c r="E38" s="72">
        <v>33517793</v>
      </c>
      <c r="F38" s="72">
        <v>33517793</v>
      </c>
      <c r="G38" s="72">
        <v>7414262.9699999997</v>
      </c>
      <c r="H38" s="93">
        <f t="shared" si="0"/>
        <v>0.22120379375813914</v>
      </c>
      <c r="I38" s="78">
        <v>72219</v>
      </c>
    </row>
    <row r="39" spans="2:10" ht="90" customHeight="1" x14ac:dyDescent="0.25">
      <c r="B39" s="49" t="s">
        <v>172</v>
      </c>
      <c r="C39" s="86" t="s">
        <v>173</v>
      </c>
      <c r="D39" s="50" t="s">
        <v>206</v>
      </c>
      <c r="E39" s="72">
        <v>47331000</v>
      </c>
      <c r="F39" s="72">
        <v>1000000</v>
      </c>
      <c r="G39" s="72">
        <v>348216.3</v>
      </c>
      <c r="H39" s="93">
        <f t="shared" si="0"/>
        <v>0.34821629999999998</v>
      </c>
      <c r="I39" s="78">
        <v>211099</v>
      </c>
    </row>
    <row r="40" spans="2:10" ht="90" customHeight="1" x14ac:dyDescent="0.25">
      <c r="B40" s="49" t="s">
        <v>174</v>
      </c>
      <c r="C40" s="319" t="s">
        <v>238</v>
      </c>
      <c r="D40" s="50"/>
      <c r="E40" s="72"/>
      <c r="F40" s="72"/>
      <c r="G40" s="72"/>
      <c r="H40" s="73"/>
      <c r="I40" s="78">
        <v>33423</v>
      </c>
      <c r="J40" s="40"/>
    </row>
    <row r="41" spans="2:10" ht="90" customHeight="1" x14ac:dyDescent="0.25">
      <c r="B41" s="49" t="s">
        <v>175</v>
      </c>
      <c r="C41" s="319"/>
      <c r="D41" s="50" t="s">
        <v>207</v>
      </c>
      <c r="E41" s="72">
        <v>624278</v>
      </c>
      <c r="F41" s="72">
        <v>4255053</v>
      </c>
      <c r="G41" s="72">
        <v>1255327.19</v>
      </c>
      <c r="H41" s="93">
        <f t="shared" si="0"/>
        <v>0.29502034169727143</v>
      </c>
      <c r="I41" s="78">
        <v>224376</v>
      </c>
    </row>
    <row r="42" spans="2:10" ht="90" customHeight="1" x14ac:dyDescent="0.25">
      <c r="B42" s="49" t="s">
        <v>176</v>
      </c>
      <c r="C42" s="319"/>
      <c r="D42" s="50" t="s">
        <v>208</v>
      </c>
      <c r="E42" s="72">
        <v>687322</v>
      </c>
      <c r="F42" s="72">
        <v>4980360</v>
      </c>
      <c r="G42" s="72">
        <v>567796.37</v>
      </c>
      <c r="H42" s="93">
        <f t="shared" si="0"/>
        <v>0.11400709386470054</v>
      </c>
      <c r="I42" s="78">
        <v>224215</v>
      </c>
    </row>
    <row r="43" spans="2:10" ht="90" customHeight="1" x14ac:dyDescent="0.25">
      <c r="B43" s="49" t="s">
        <v>176</v>
      </c>
      <c r="C43" s="319"/>
      <c r="D43" s="50" t="s">
        <v>209</v>
      </c>
      <c r="E43" s="72">
        <v>810167</v>
      </c>
      <c r="F43" s="72">
        <v>5029200</v>
      </c>
      <c r="G43" s="72">
        <v>911176.33</v>
      </c>
      <c r="H43" s="93">
        <f t="shared" si="0"/>
        <v>0.18117719120337231</v>
      </c>
      <c r="I43" s="78">
        <v>155983</v>
      </c>
    </row>
    <row r="44" spans="2:10" ht="90" customHeight="1" x14ac:dyDescent="0.25">
      <c r="B44" s="49" t="s">
        <v>177</v>
      </c>
      <c r="C44" s="319" t="s">
        <v>248</v>
      </c>
      <c r="D44" s="50"/>
      <c r="E44" s="72"/>
      <c r="F44" s="72"/>
      <c r="G44" s="72"/>
      <c r="H44" s="73"/>
      <c r="I44" s="78">
        <v>209397</v>
      </c>
      <c r="J44" s="40"/>
    </row>
    <row r="45" spans="2:10" ht="90" customHeight="1" x14ac:dyDescent="0.25">
      <c r="B45" s="49" t="s">
        <v>178</v>
      </c>
      <c r="C45" s="319"/>
      <c r="D45" s="50" t="s">
        <v>210</v>
      </c>
      <c r="E45" s="72">
        <v>632904</v>
      </c>
      <c r="F45" s="72">
        <v>1965365</v>
      </c>
      <c r="G45" s="72">
        <v>716337.04</v>
      </c>
      <c r="H45" s="93">
        <f t="shared" si="0"/>
        <v>0.36448040949136679</v>
      </c>
      <c r="I45" s="78">
        <v>209400</v>
      </c>
    </row>
    <row r="46" spans="2:10" ht="90" customHeight="1" x14ac:dyDescent="0.25">
      <c r="B46" s="49" t="s">
        <v>179</v>
      </c>
      <c r="C46" s="319"/>
      <c r="D46" s="50"/>
      <c r="E46" s="72"/>
      <c r="F46" s="72"/>
      <c r="G46" s="72"/>
      <c r="H46" s="73"/>
      <c r="I46" s="78">
        <v>209399</v>
      </c>
      <c r="J46" s="40"/>
    </row>
    <row r="47" spans="2:10" ht="90" customHeight="1" x14ac:dyDescent="0.25">
      <c r="B47" s="49" t="s">
        <v>180</v>
      </c>
      <c r="C47" s="319"/>
      <c r="D47" s="50"/>
      <c r="E47" s="72"/>
      <c r="F47" s="72"/>
      <c r="G47" s="72"/>
      <c r="H47" s="73"/>
      <c r="I47" s="78">
        <v>209398</v>
      </c>
      <c r="J47" s="40"/>
    </row>
    <row r="48" spans="2:10" ht="90" customHeight="1" x14ac:dyDescent="0.25">
      <c r="B48" s="49" t="s">
        <v>181</v>
      </c>
      <c r="C48" s="319"/>
      <c r="D48" s="50"/>
      <c r="E48" s="72"/>
      <c r="F48" s="72"/>
      <c r="G48" s="72"/>
      <c r="H48" s="73"/>
      <c r="I48" s="78">
        <v>206196</v>
      </c>
      <c r="J48" s="40"/>
    </row>
    <row r="49" spans="2:9" ht="90" customHeight="1" x14ac:dyDescent="0.25">
      <c r="B49" s="49" t="s">
        <v>182</v>
      </c>
      <c r="C49" s="86" t="s">
        <v>171</v>
      </c>
      <c r="D49" s="50" t="s">
        <v>211</v>
      </c>
      <c r="E49" s="72">
        <v>29775000</v>
      </c>
      <c r="F49" s="72">
        <v>29495346</v>
      </c>
      <c r="G49" s="72">
        <v>29487468.77</v>
      </c>
      <c r="H49" s="93">
        <f t="shared" si="0"/>
        <v>0.99973293312104217</v>
      </c>
      <c r="I49" s="78">
        <v>130902</v>
      </c>
    </row>
    <row r="50" spans="2:9" ht="36" customHeight="1" x14ac:dyDescent="0.25">
      <c r="B50" s="52" t="s">
        <v>121</v>
      </c>
      <c r="C50" s="53"/>
      <c r="D50" s="53"/>
      <c r="E50" s="75">
        <f>SUM(E7:E49)</f>
        <v>1314204517</v>
      </c>
      <c r="F50" s="75">
        <f>SUM(F7:F49)</f>
        <v>759855816</v>
      </c>
      <c r="G50" s="75">
        <f>SUM(G7:G49)</f>
        <v>383907110.29999995</v>
      </c>
      <c r="H50" s="76">
        <f>+G50/F50</f>
        <v>0.50523678600099042</v>
      </c>
      <c r="I50" s="60"/>
    </row>
    <row r="51" spans="2:9" ht="36" customHeight="1" x14ac:dyDescent="0.25">
      <c r="B51" s="52"/>
      <c r="C51" s="53"/>
      <c r="D51" s="53"/>
      <c r="E51" s="87">
        <v>1000566929</v>
      </c>
      <c r="F51" s="87">
        <v>809172097</v>
      </c>
      <c r="G51" s="87">
        <v>480779391.19999999</v>
      </c>
      <c r="H51" s="88"/>
      <c r="I51" s="60"/>
    </row>
    <row r="52" spans="2:9" ht="36" customHeight="1" x14ac:dyDescent="0.25">
      <c r="B52" s="52"/>
      <c r="C52" s="53"/>
      <c r="D52" s="53"/>
      <c r="E52" s="87">
        <f>+E50-E51</f>
        <v>313637588</v>
      </c>
      <c r="F52" s="87">
        <f>+F50-F51</f>
        <v>-49316281</v>
      </c>
      <c r="G52" s="87">
        <f>+G50-G51</f>
        <v>-96872280.900000036</v>
      </c>
      <c r="H52" s="88"/>
      <c r="I52" s="60"/>
    </row>
    <row r="53" spans="2:9" ht="15.75" customHeight="1" x14ac:dyDescent="0.25"/>
    <row r="54" spans="2:9" ht="15.75" customHeight="1" x14ac:dyDescent="0.25"/>
    <row r="55" spans="2:9" ht="15.75" customHeight="1" x14ac:dyDescent="0.25"/>
    <row r="56" spans="2:9" ht="15.75" customHeight="1" x14ac:dyDescent="0.25"/>
    <row r="57" spans="2:9" ht="15.75" customHeight="1" x14ac:dyDescent="0.25"/>
    <row r="58" spans="2:9" ht="15.75" customHeight="1" x14ac:dyDescent="0.25"/>
    <row r="59" spans="2:9" ht="15.75" customHeight="1" x14ac:dyDescent="0.25"/>
    <row r="60" spans="2:9" ht="15.75" customHeight="1" x14ac:dyDescent="0.25"/>
    <row r="61" spans="2:9" ht="15.75" customHeight="1" x14ac:dyDescent="0.25"/>
    <row r="62" spans="2:9" ht="33.75" customHeight="1" x14ac:dyDescent="0.25">
      <c r="B62" s="40"/>
      <c r="C62" s="39"/>
    </row>
    <row r="63" spans="2:9" ht="15.75" customHeight="1" x14ac:dyDescent="0.25"/>
    <row r="64" spans="2:9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3">
    <mergeCell ref="I5:I6"/>
    <mergeCell ref="B5:B6"/>
    <mergeCell ref="C5:C6"/>
    <mergeCell ref="D5:D6"/>
    <mergeCell ref="E5:F5"/>
    <mergeCell ref="G5:H5"/>
    <mergeCell ref="C44:C48"/>
    <mergeCell ref="C8:C17"/>
    <mergeCell ref="C18:C20"/>
    <mergeCell ref="C21:C22"/>
    <mergeCell ref="C23:C26"/>
    <mergeCell ref="C27:C38"/>
    <mergeCell ref="C40:C43"/>
  </mergeCells>
  <pageMargins left="0.25" right="0.25" top="0.75" bottom="0.75" header="0.3" footer="0.3"/>
  <pageSetup scale="49" orientation="portrait" r:id="rId1"/>
  <rowBreaks count="3" manualBreakCount="3">
    <brk id="22" max="9" man="1"/>
    <brk id="38" max="16383" man="1"/>
    <brk id="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5</vt:i4>
      </vt:variant>
    </vt:vector>
  </HeadingPairs>
  <TitlesOfParts>
    <vt:vector size="27" baseType="lpstr">
      <vt:lpstr>AVANCES </vt:lpstr>
      <vt:lpstr>MINEDUC</vt:lpstr>
      <vt:lpstr>MSPAS</vt:lpstr>
      <vt:lpstr>MINECO</vt:lpstr>
      <vt:lpstr>MAGA</vt:lpstr>
      <vt:lpstr>MICIVI </vt:lpstr>
      <vt:lpstr>MICIVI</vt:lpstr>
      <vt:lpstr>MICIVI sin los q dijo minfin</vt:lpstr>
      <vt:lpstr>MICIVI sin 12 snip</vt:lpstr>
      <vt:lpstr>MICIVI (2)</vt:lpstr>
      <vt:lpstr>MARN</vt:lpstr>
      <vt:lpstr>MIDES </vt:lpstr>
      <vt:lpstr>MINTRAB</vt:lpstr>
      <vt:lpstr>SCEP</vt:lpstr>
      <vt:lpstr>SBS</vt:lpstr>
      <vt:lpstr>SOSEP</vt:lpstr>
      <vt:lpstr>SESAN</vt:lpstr>
      <vt:lpstr>ICTA</vt:lpstr>
      <vt:lpstr>INFOM</vt:lpstr>
      <vt:lpstr>CONALFA</vt:lpstr>
      <vt:lpstr>INDECA</vt:lpstr>
      <vt:lpstr>FONTIERRAS </vt:lpstr>
      <vt:lpstr>'AVANCES '!Área_de_impresión</vt:lpstr>
      <vt:lpstr>MICIVI!Área_de_impresión</vt:lpstr>
      <vt:lpstr>'MICIVI (2)'!Área_de_impresión</vt:lpstr>
      <vt:lpstr>'MICIVI sin 12 snip'!Área_de_impresión</vt:lpstr>
      <vt:lpstr>'MICIVI sin los q dijo minfin'!Área_de_impresión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Lorena Velásquez Jerónimo</dc:creator>
  <cp:lastModifiedBy>Carla Guillen</cp:lastModifiedBy>
  <cp:lastPrinted>2020-09-02T19:03:04Z</cp:lastPrinted>
  <dcterms:created xsi:type="dcterms:W3CDTF">2018-05-17T15:15:15Z</dcterms:created>
  <dcterms:modified xsi:type="dcterms:W3CDTF">2020-09-02T21:03:50Z</dcterms:modified>
</cp:coreProperties>
</file>